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commentsmeta4"/>
  <Override ContentType="application/binary" PartName="/xl/commentsmeta5"/>
  <Override ContentType="application/binary" PartName="/xl/commentsmeta2"/>
  <Override ContentType="application/binary" PartName="/xl/metadata"/>
  <Override ContentType="application/binary" PartName="/xl/commentsmeta3"/>
  <Override ContentType="application/binary" PartName="/xl/commentsmeta0"/>
  <Override ContentType="application/binary" PartName="/xl/commentsmeta1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5.xml"/>
  <Override ContentType="application/vnd.openxmlformats-officedocument.spreadsheetml.comments+xml" PartName="/xl/comments6.xml"/>
  <Override ContentType="application/vnd.openxmlformats-officedocument.spreadsheetml.comments+xml" PartName="/xl/comments1.xml"/>
  <Override ContentType="application/vnd.openxmlformats-officedocument.spreadsheetml.comments+xml" PartName="/xl/comments4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uateque - Social " sheetId="1" r:id="rId4"/>
    <sheet state="visible" name="Guateque - Economic" sheetId="2" r:id="rId5"/>
    <sheet state="visible" name="Guateque - Environment" sheetId="3" r:id="rId6"/>
    <sheet state="visible" name="Guayata - Social" sheetId="4" r:id="rId7"/>
    <sheet state="visible" name="Guayata - Economic" sheetId="5" r:id="rId8"/>
    <sheet state="visible" name="Guayata - Environment" sheetId="6" r:id="rId9"/>
    <sheet state="visible" name="General - Social" sheetId="7" r:id="rId10"/>
    <sheet state="visible" name="General - Economic" sheetId="8" r:id="rId11"/>
    <sheet state="visible" name="General - Environment" sheetId="9" r:id="rId12"/>
  </sheets>
  <definedNames/>
  <calcPr/>
  <extLst>
    <ext uri="GoogleSheetsCustomDataVersion2">
      <go:sheetsCustomData xmlns:go="http://customooxmlschemas.google.com/" r:id="rId13" roundtripDataChecksum="RfXsKMBbrPrJ/X61pU1Tp3EA47FsK1olQVRQ4NU7eko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2">
      <text>
        <t xml:space="preserve">======
ID#AAABSuP-z-w
Andressa Fernandes dos Santos    (2024-07-25 18:27:46)
Dimensão Social - dissertação.</t>
      </text>
    </comment>
  </commentList>
  <extLst>
    <ext uri="GoogleSheetsCustomDataVersion2">
      <go:sheetsCustomData xmlns:go="http://customooxmlschemas.google.com/" r:id="rId1" roundtripDataSignature="AMtx7mji2R/KMnQauUX6BDEyQUDuKXsWOA=="/>
    </ext>
  </extL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7">
      <text>
        <t xml:space="preserve">======
ID#AAABSuP-z-0
Andressa Fernandes dos Santos    (2024-07-25 18:27:46)
Está faltando dados - n°19.</t>
      </text>
    </comment>
  </commentList>
  <extLst>
    <ext uri="GoogleSheetsCustomDataVersion2">
      <go:sheetsCustomData xmlns:go="http://customooxmlschemas.google.com/" r:id="rId1" roundtripDataSignature="AMtx7mgxfnUmvwKCvSfggQqf11i1NvEFlA=="/>
    </ext>
  </extLst>
</comments>
</file>

<file path=xl/comments3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======
ID#AAABSuP-z-g
Andressa Fernandes dos Santos    (2024-07-25 18:27:46)
nº de entrevistados = 18</t>
      </text>
    </comment>
  </commentList>
  <extLst>
    <ext uri="GoogleSheetsCustomDataVersion2">
      <go:sheetsCustomData xmlns:go="http://customooxmlschemas.google.com/" r:id="rId1" roundtripDataSignature="AMtx7mgI2v3nFzrNUM4S+8qLqeZtni2Rsg=="/>
    </ext>
  </extLst>
</comments>
</file>

<file path=xl/comments4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2">
      <text>
        <t xml:space="preserve">======
ID#AAABSuP-z-k
Andressa Fernandes dos Santos    (2024-07-25 18:27:46)
nº entrevistados = 22</t>
      </text>
    </comment>
  </commentList>
  <extLst>
    <ext uri="GoogleSheetsCustomDataVersion2">
      <go:sheetsCustomData xmlns:go="http://customooxmlschemas.google.com/" r:id="rId1" roundtripDataSignature="AMtx7mixLoH2BIZfD2ZTEsKJuZnNpK0BcA=="/>
    </ext>
  </extLst>
</comments>
</file>

<file path=xl/comments5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52">
      <text>
        <t xml:space="preserve">======
ID#AAABSuP-z-s
Andressa Fernandes dos Santos    (2024-07-25 18:27:46)
Dimensão Social - dissertação.</t>
      </text>
    </comment>
  </commentList>
  <extLst>
    <ext uri="GoogleSheetsCustomDataVersion2">
      <go:sheetsCustomData xmlns:go="http://customooxmlschemas.google.com/" r:id="rId1" roundtripDataSignature="AMtx7mgTlubOP58DSPwHKzqCst9VKzzHYA=="/>
    </ext>
  </extLst>
</comments>
</file>

<file path=xl/comments6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2">
      <text>
        <t xml:space="preserve">======
ID#AAABSuP-z-o
Andressa Fernandes dos Santos    (2024-07-25 18:27:46)
nº de entrevistados = 18</t>
      </text>
    </comment>
  </commentList>
  <extLst>
    <ext uri="GoogleSheetsCustomDataVersion2">
      <go:sheetsCustomData xmlns:go="http://customooxmlschemas.google.com/" r:id="rId1" roundtripDataSignature="AMtx7mgoDPsPxaJexYYEMxewJHrRT2KkZQ=="/>
    </ext>
  </extLst>
</comments>
</file>

<file path=xl/sharedStrings.xml><?xml version="1.0" encoding="utf-8"?>
<sst xmlns="http://schemas.openxmlformats.org/spreadsheetml/2006/main" count="642" uniqueCount="107">
  <si>
    <t>Indicators</t>
  </si>
  <si>
    <t>Pontuation</t>
  </si>
  <si>
    <t>Participants</t>
  </si>
  <si>
    <t>Calculation (Pontuation x Participants)</t>
  </si>
  <si>
    <t>Mean</t>
  </si>
  <si>
    <t>Mesmis</t>
  </si>
  <si>
    <t>Status</t>
  </si>
  <si>
    <t>Social Dimension</t>
  </si>
  <si>
    <t>Index</t>
  </si>
  <si>
    <t>Education</t>
  </si>
  <si>
    <t>Literacy</t>
  </si>
  <si>
    <t>Partially Sustainable</t>
  </si>
  <si>
    <t>Unsustainable</t>
  </si>
  <si>
    <t>Elementary School</t>
  </si>
  <si>
    <t>High school</t>
  </si>
  <si>
    <t>Sustainable</t>
  </si>
  <si>
    <t>Technical education</t>
  </si>
  <si>
    <t>University education</t>
  </si>
  <si>
    <t>Postgraduate</t>
  </si>
  <si>
    <t>Part of Association</t>
  </si>
  <si>
    <t>Yes</t>
  </si>
  <si>
    <t>No</t>
  </si>
  <si>
    <t>Land Status</t>
  </si>
  <si>
    <t>Leased</t>
  </si>
  <si>
    <t>own home</t>
  </si>
  <si>
    <t>Food expenses</t>
  </si>
  <si>
    <t>Less than $50.000</t>
  </si>
  <si>
    <t>$50.000 - $100.000</t>
  </si>
  <si>
    <t>$100.000 - $200.000</t>
  </si>
  <si>
    <t>$200.000 - $300.000</t>
  </si>
  <si>
    <t>More than $300.000</t>
  </si>
  <si>
    <t>Quality of food (perception)</t>
  </si>
  <si>
    <t>Good</t>
  </si>
  <si>
    <t>Regular</t>
  </si>
  <si>
    <t>Bad</t>
  </si>
  <si>
    <t xml:space="preserve">Illnesses </t>
  </si>
  <si>
    <t>Gastric problems</t>
  </si>
  <si>
    <t>Breathing problems</t>
  </si>
  <si>
    <t>Skin problems</t>
  </si>
  <si>
    <t xml:space="preserve">
Headache</t>
  </si>
  <si>
    <t>Anemia</t>
  </si>
  <si>
    <t>Urinary infections</t>
  </si>
  <si>
    <t>Heart and vascular problems</t>
  </si>
  <si>
    <t>Arthritis</t>
  </si>
  <si>
    <t>Osteoarthritis</t>
  </si>
  <si>
    <t>Psychiatricians</t>
  </si>
  <si>
    <t>Illnesses treatments</t>
  </si>
  <si>
    <t>pharmaceutical medicines</t>
  </si>
  <si>
    <t>Home remedies</t>
  </si>
  <si>
    <t>Others</t>
  </si>
  <si>
    <t>Water source</t>
  </si>
  <si>
    <t>Rainwater capture</t>
  </si>
  <si>
    <t>water spring</t>
  </si>
  <si>
    <t>Cistern/deep well</t>
  </si>
  <si>
    <t>Public supply system</t>
  </si>
  <si>
    <t>Effluent disposal</t>
  </si>
  <si>
    <t>Runoff/ Irrigation of community agriculture</t>
  </si>
  <si>
    <t>Despejados diretamente nos rios da região</t>
  </si>
  <si>
    <t>Septic well</t>
  </si>
  <si>
    <t>Public treatment</t>
  </si>
  <si>
    <t>Use of PPE</t>
  </si>
  <si>
    <t xml:space="preserve">Yes </t>
  </si>
  <si>
    <t>No use of these products</t>
  </si>
  <si>
    <t>Economic Dimension</t>
  </si>
  <si>
    <t>Complementary economic activities</t>
  </si>
  <si>
    <t>Insustentavel</t>
  </si>
  <si>
    <t>How many members of the family work with agricultural activities</t>
  </si>
  <si>
    <t>All work</t>
  </si>
  <si>
    <t>more than a half</t>
  </si>
  <si>
    <t>less than a half</t>
  </si>
  <si>
    <t>Area used for agriculture</t>
  </si>
  <si>
    <t>≅ 100%</t>
  </si>
  <si>
    <t>≅ 75%</t>
  </si>
  <si>
    <t>≅ 50%</t>
  </si>
  <si>
    <t>≅ 25%</t>
  </si>
  <si>
    <t>Buy seeds?</t>
  </si>
  <si>
    <t>Type of cultivation</t>
  </si>
  <si>
    <t>Monoculture</t>
  </si>
  <si>
    <t>Polyculture</t>
  </si>
  <si>
    <t>Coffee + Polyculture</t>
  </si>
  <si>
    <t>Income from agriculture</t>
  </si>
  <si>
    <t>No sell, just self consumption</t>
  </si>
  <si>
    <t>$100.000 - $500.000</t>
  </si>
  <si>
    <t>$501.000 - $1.000.000</t>
  </si>
  <si>
    <t>$1.000.000 - $2.000.000</t>
  </si>
  <si>
    <t>$2.000.000 - $5.000.000</t>
  </si>
  <si>
    <t>Destination of the food produced</t>
  </si>
  <si>
    <t>just self consumption</t>
  </si>
  <si>
    <t>just sell</t>
  </si>
  <si>
    <t>self consumption + sell</t>
  </si>
  <si>
    <t>There is a storage area</t>
  </si>
  <si>
    <t>Environment Dimension</t>
  </si>
  <si>
    <t>Use of pesticides</t>
  </si>
  <si>
    <t>Use of chemical fertilizers</t>
  </si>
  <si>
    <t>Use of genetically modified seeds</t>
  </si>
  <si>
    <t>Use of creole seeds</t>
  </si>
  <si>
    <t>Knowledge about seed banks in the region</t>
  </si>
  <si>
    <t>Irrigation method</t>
  </si>
  <si>
    <t>Sprinkling</t>
  </si>
  <si>
    <t>Drip</t>
  </si>
  <si>
    <t>Natural</t>
  </si>
  <si>
    <t>Composting</t>
  </si>
  <si>
    <t>Selective collect</t>
  </si>
  <si>
    <t>There is waste collection</t>
  </si>
  <si>
    <t>EDUCATION</t>
  </si>
  <si>
    <t>Parcialmente Sustainable</t>
  </si>
  <si>
    <t>Environmental Dimension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</si>
</sst>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15">
    <font>
      <sz val="11.0"/>
      <color theme="1"/>
      <name val="Calibri"/>
      <scheme val="minor"/>
    </font>
    <font>
      <b/>
      <sz val="11.0"/>
      <color theme="1"/>
      <name val="Calibri"/>
    </font>
    <font>
      <b/>
      <color theme="1"/>
      <name val="Calibri"/>
      <scheme val="minor"/>
    </font>
    <font>
      <b/>
      <i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  <font>
      <sz val="11.0"/>
      <color rgb="FFFFC000"/>
      <name val="Calibri"/>
    </font>
    <font>
      <sz val="11.0"/>
      <color rgb="FFFF0000"/>
      <name val="Calibri"/>
    </font>
    <font>
      <sz val="11.0"/>
      <color rgb="FF00B050"/>
      <name val="Calibri"/>
    </font>
    <font>
      <b/>
      <sz val="11.0"/>
      <color rgb="FFFF0000"/>
      <name val="Times New Roman"/>
    </font>
    <font>
      <b/>
      <sz val="11.0"/>
      <color rgb="FFFFC000"/>
      <name val="Times New Roman"/>
    </font>
    <font>
      <b/>
      <sz val="11.0"/>
      <color rgb="FF00B050"/>
      <name val="Calibri"/>
    </font>
    <font>
      <sz val="11.0"/>
      <color rgb="FF000000"/>
      <name val="Docs-Calibri"/>
    </font>
    <font>
      <sz val="11.0"/>
      <color rgb="FF000000"/>
      <name val="Calibri"/>
    </font>
    <font>
      <b/>
      <sz val="11.0"/>
      <color rgb="FFFF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34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vertical="center"/>
    </xf>
    <xf borderId="0" fillId="2" fontId="2" numFmtId="0" xfId="0" applyAlignment="1" applyFont="1">
      <alignment horizontal="center" readingOrder="0" vertical="center"/>
    </xf>
    <xf borderId="0" fillId="2" fontId="2" numFmtId="0" xfId="0" applyAlignment="1" applyFont="1">
      <alignment horizontal="center" readingOrder="0" shrinkToFit="0" vertical="center" wrapText="1"/>
    </xf>
    <xf borderId="0" fillId="2" fontId="2" numFmtId="0" xfId="0" applyAlignment="1" applyFont="1">
      <alignment horizontal="center" vertical="center"/>
    </xf>
    <xf borderId="1" fillId="2" fontId="1" numFmtId="0" xfId="0" applyAlignment="1" applyBorder="1" applyFont="1">
      <alignment horizontal="center" readingOrder="0" vertical="center"/>
    </xf>
    <xf borderId="0" fillId="0" fontId="3" numFmtId="0" xfId="0" applyAlignment="1" applyFont="1">
      <alignment readingOrder="0"/>
    </xf>
    <xf borderId="0" fillId="0" fontId="4" numFmtId="0" xfId="0" applyAlignment="1" applyFont="1">
      <alignment readingOrder="0"/>
    </xf>
    <xf borderId="0" fillId="0" fontId="5" numFmtId="0" xfId="0" applyFont="1"/>
    <xf borderId="0" fillId="0" fontId="6" numFmtId="0" xfId="0" applyAlignment="1" applyFont="1">
      <alignment readingOrder="0"/>
    </xf>
    <xf borderId="0" fillId="0" fontId="7" numFmtId="0" xfId="0" applyAlignment="1" applyFont="1">
      <alignment readingOrder="0"/>
    </xf>
    <xf borderId="0" fillId="0" fontId="4" numFmtId="2" xfId="0" applyFont="1" applyNumberFormat="1"/>
    <xf borderId="0" fillId="0" fontId="8" numFmtId="0" xfId="0" applyAlignment="1" applyFont="1">
      <alignment readingOrder="0"/>
    </xf>
    <xf borderId="0" fillId="0" fontId="5" numFmtId="0" xfId="0" applyAlignment="1" applyFont="1">
      <alignment readingOrder="0"/>
    </xf>
    <xf borderId="0" fillId="0" fontId="3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0" fontId="4" numFmtId="0" xfId="0" applyFont="1"/>
    <xf borderId="0" fillId="0" fontId="3" numFmtId="0" xfId="0" applyFont="1"/>
    <xf borderId="0" fillId="0" fontId="5" numFmtId="0" xfId="0" applyAlignment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9" numFmtId="0" xfId="0" applyFont="1"/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3" numFmtId="0" xfId="0" applyAlignment="1" applyFont="1">
      <alignment shrinkToFit="0" wrapText="1"/>
    </xf>
    <xf borderId="0" fillId="0" fontId="4" numFmtId="164" xfId="0" applyAlignment="1" applyFont="1" applyNumberFormat="1">
      <alignment horizontal="left" readingOrder="0"/>
    </xf>
    <xf borderId="0" fillId="3" fontId="12" numFmtId="0" xfId="0" applyAlignment="1" applyFill="1" applyFont="1">
      <alignment horizontal="left" readingOrder="0"/>
    </xf>
    <xf borderId="0" fillId="3" fontId="13" numFmtId="0" xfId="0" applyAlignment="1" applyFont="1">
      <alignment horizontal="left" readingOrder="0"/>
    </xf>
    <xf borderId="0" fillId="0" fontId="7" numFmtId="0" xfId="0" applyFont="1"/>
    <xf borderId="0" fillId="0" fontId="6" numFmtId="0" xfId="0" applyFont="1"/>
    <xf borderId="0" fillId="0" fontId="8" numFmtId="0" xfId="0" applyFont="1"/>
    <xf borderId="1" fillId="2" fontId="1" numFmtId="0" xfId="0" applyAlignment="1" applyBorder="1" applyFont="1">
      <alignment horizontal="center" readingOrder="0" shrinkToFit="0" vertical="center" wrapText="1"/>
    </xf>
    <xf borderId="0" fillId="0" fontId="9" numFmtId="0" xfId="0" applyAlignment="1" applyFont="1">
      <alignment readingOrder="0"/>
    </xf>
    <xf borderId="0" fillId="0" fontId="14" numFmtId="0" xfId="0" applyAlignment="1" applyFont="1">
      <alignment readingOrder="0"/>
    </xf>
    <xf borderId="0" fillId="0" fontId="4" numFmtId="9" xfId="0" applyFont="1" applyNumberFormat="1"/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<Relationships xmlns="http://schemas.openxmlformats.org/package/2006/relationships"><Relationship Id="rId1" Type="http://customschemas.google.com/relationships/workbookmetadata" Target="commentsmeta1"/></Relationships>
</file>

<file path=xl/_rels/comments3.xml.rels><?xml version="1.0" encoding="UTF-8" standalone="yes"?><Relationships xmlns="http://schemas.openxmlformats.org/package/2006/relationships"><Relationship Id="rId1" Type="http://customschemas.google.com/relationships/workbookmetadata" Target="commentsmeta2"/></Relationships>
</file>

<file path=xl/_rels/comments4.xml.rels><?xml version="1.0" encoding="UTF-8" standalone="yes"?><Relationships xmlns="http://schemas.openxmlformats.org/package/2006/relationships"><Relationship Id="rId1" Type="http://customschemas.google.com/relationships/workbookmetadata" Target="commentsmeta3"/></Relationships>
</file>

<file path=xl/_rels/comments5.xml.rels><?xml version="1.0" encoding="UTF-8" standalone="yes"?><Relationships xmlns="http://schemas.openxmlformats.org/package/2006/relationships"><Relationship Id="rId1" Type="http://customschemas.google.com/relationships/workbookmetadata" Target="commentsmeta4"/></Relationships>
</file>

<file path=xl/_rels/comments6.xml.rels><?xml version="1.0" encoding="UTF-8" standalone="yes"?><Relationships xmlns="http://schemas.openxmlformats.org/package/2006/relationships"><Relationship Id="rId1" Type="http://customschemas.google.com/relationships/workbookmetadata" Target="commentsmeta5"/></Relationships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customschemas.google.com/relationships/workbookmetadata" Target="metadata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2.v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3.v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6.xml"/><Relationship Id="rId3" Type="http://schemas.openxmlformats.org/officeDocument/2006/relationships/vmlDrawing" Target="../drawings/vmlDrawing4.v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5.v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comments" Target="../comments6.xml"/><Relationship Id="rId2" Type="http://schemas.openxmlformats.org/officeDocument/2006/relationships/drawing" Target="../drawings/drawing8.xml"/><Relationship Id="rId3" Type="http://schemas.openxmlformats.org/officeDocument/2006/relationships/vmlDrawing" Target="../drawings/vmlDrawing6.v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6.86"/>
    <col customWidth="1" min="2" max="2" width="30.29"/>
    <col customWidth="1" min="3" max="3" width="10.29"/>
    <col customWidth="1" min="4" max="4" width="15.71"/>
    <col customWidth="1" min="5" max="5" width="13.43"/>
    <col customWidth="1" min="6" max="6" width="9.0"/>
    <col customWidth="1" min="7" max="7" width="12.29"/>
    <col customWidth="1" min="8" max="8" width="24.0"/>
    <col customWidth="1" min="9" max="9" width="9.0"/>
    <col customWidth="1" min="10" max="10" width="22.86"/>
    <col customWidth="1" min="11" max="11" width="10.14"/>
    <col customWidth="1" min="12" max="12" width="9.0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7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9</v>
      </c>
      <c r="B2" s="7" t="s">
        <v>10</v>
      </c>
      <c r="C2" s="8">
        <v>1.0</v>
      </c>
      <c r="D2" s="8">
        <v>1.0</v>
      </c>
      <c r="E2" s="8">
        <f t="shared" ref="E2:E19" si="1">C2*D2</f>
        <v>1</v>
      </c>
      <c r="F2" s="8">
        <f>SUM(E2:E7)/20</f>
        <v>2.6</v>
      </c>
      <c r="G2" s="8">
        <f>(F2-1)/(5-1)</f>
        <v>0.4</v>
      </c>
      <c r="H2" s="9" t="s">
        <v>11</v>
      </c>
      <c r="J2" s="10" t="s">
        <v>12</v>
      </c>
      <c r="K2" s="8">
        <v>4.0</v>
      </c>
      <c r="L2" s="11">
        <f t="shared" ref="L2:L4" si="2">(K2/19)*100</f>
        <v>21.05263158</v>
      </c>
    </row>
    <row r="3">
      <c r="B3" s="7" t="s">
        <v>13</v>
      </c>
      <c r="C3" s="8">
        <v>2.0</v>
      </c>
      <c r="D3" s="8">
        <v>11.0</v>
      </c>
      <c r="E3" s="8">
        <f t="shared" si="1"/>
        <v>22</v>
      </c>
      <c r="J3" s="9" t="s">
        <v>11</v>
      </c>
      <c r="K3" s="8">
        <v>7.0</v>
      </c>
      <c r="L3" s="11">
        <f t="shared" si="2"/>
        <v>36.84210526</v>
      </c>
    </row>
    <row r="4">
      <c r="B4" s="7" t="s">
        <v>14</v>
      </c>
      <c r="C4" s="8">
        <v>3.0</v>
      </c>
      <c r="D4" s="8">
        <v>5.0</v>
      </c>
      <c r="E4" s="8">
        <f t="shared" si="1"/>
        <v>15</v>
      </c>
      <c r="J4" s="12" t="s">
        <v>15</v>
      </c>
      <c r="K4" s="8">
        <v>8.0</v>
      </c>
      <c r="L4" s="11">
        <f t="shared" si="2"/>
        <v>42.10526316</v>
      </c>
      <c r="M4" s="9" t="s">
        <v>11</v>
      </c>
    </row>
    <row r="5">
      <c r="B5" s="7" t="s">
        <v>16</v>
      </c>
      <c r="C5" s="8">
        <v>4.0</v>
      </c>
      <c r="D5" s="8">
        <v>1.0</v>
      </c>
      <c r="E5" s="8">
        <f t="shared" si="1"/>
        <v>4</v>
      </c>
    </row>
    <row r="6">
      <c r="B6" s="7" t="s">
        <v>17</v>
      </c>
      <c r="C6" s="8">
        <v>5.0</v>
      </c>
      <c r="D6" s="8">
        <v>2.0</v>
      </c>
      <c r="E6" s="8">
        <f t="shared" si="1"/>
        <v>10</v>
      </c>
    </row>
    <row r="7">
      <c r="B7" s="7" t="s">
        <v>18</v>
      </c>
      <c r="C7" s="8">
        <v>6.0</v>
      </c>
      <c r="D7" s="8">
        <v>0.0</v>
      </c>
      <c r="E7" s="8">
        <f t="shared" si="1"/>
        <v>0</v>
      </c>
    </row>
    <row r="8">
      <c r="A8" s="6" t="s">
        <v>19</v>
      </c>
      <c r="B8" s="13" t="s">
        <v>20</v>
      </c>
      <c r="C8" s="8">
        <v>6.0</v>
      </c>
      <c r="D8" s="8">
        <v>3.0</v>
      </c>
      <c r="E8" s="8">
        <f t="shared" si="1"/>
        <v>18</v>
      </c>
      <c r="F8" s="8">
        <f>SUM(E8:E9)/20</f>
        <v>1.75</v>
      </c>
      <c r="G8" s="8">
        <f>(F8-1)/(6-1)</f>
        <v>0.15</v>
      </c>
      <c r="H8" s="10" t="s">
        <v>12</v>
      </c>
    </row>
    <row r="9">
      <c r="B9" s="13" t="s">
        <v>21</v>
      </c>
      <c r="C9" s="8">
        <v>1.0</v>
      </c>
      <c r="D9" s="8">
        <v>17.0</v>
      </c>
      <c r="E9" s="8">
        <f t="shared" si="1"/>
        <v>17</v>
      </c>
    </row>
    <row r="10">
      <c r="A10" s="6" t="s">
        <v>22</v>
      </c>
      <c r="B10" s="13" t="s">
        <v>23</v>
      </c>
      <c r="C10" s="8">
        <v>1.0</v>
      </c>
      <c r="D10" s="8">
        <v>3.0</v>
      </c>
      <c r="E10" s="8">
        <f t="shared" si="1"/>
        <v>3</v>
      </c>
      <c r="F10" s="8">
        <f>SUM(E10:E11)/20</f>
        <v>5.25</v>
      </c>
      <c r="G10" s="8">
        <f>(F10-1)/(6-1)</f>
        <v>0.85</v>
      </c>
      <c r="H10" s="12" t="s">
        <v>15</v>
      </c>
    </row>
    <row r="11">
      <c r="B11" s="13" t="s">
        <v>24</v>
      </c>
      <c r="C11" s="8">
        <v>6.0</v>
      </c>
      <c r="D11" s="8">
        <v>17.0</v>
      </c>
      <c r="E11" s="8">
        <f t="shared" si="1"/>
        <v>102</v>
      </c>
    </row>
    <row r="12">
      <c r="A12" s="14" t="s">
        <v>25</v>
      </c>
      <c r="B12" s="15" t="s">
        <v>26</v>
      </c>
      <c r="C12" s="8">
        <v>1.0</v>
      </c>
      <c r="D12" s="8">
        <v>1.0</v>
      </c>
      <c r="E12" s="8">
        <f t="shared" si="1"/>
        <v>1</v>
      </c>
      <c r="F12" s="8">
        <f>SUM(E12:E16)/20</f>
        <v>3.3</v>
      </c>
      <c r="G12" s="8">
        <f>(F12-1)/(6-1)</f>
        <v>0.46</v>
      </c>
      <c r="H12" s="9" t="s">
        <v>11</v>
      </c>
    </row>
    <row r="13">
      <c r="B13" s="13" t="s">
        <v>27</v>
      </c>
      <c r="C13" s="8">
        <v>2.0</v>
      </c>
      <c r="D13" s="8">
        <v>2.0</v>
      </c>
      <c r="E13" s="8">
        <f t="shared" si="1"/>
        <v>4</v>
      </c>
    </row>
    <row r="14">
      <c r="B14" s="13" t="s">
        <v>28</v>
      </c>
      <c r="C14" s="8">
        <v>3.0</v>
      </c>
      <c r="D14" s="8">
        <v>9.0</v>
      </c>
      <c r="E14" s="8">
        <f t="shared" si="1"/>
        <v>27</v>
      </c>
    </row>
    <row r="15">
      <c r="B15" s="13" t="s">
        <v>29</v>
      </c>
      <c r="C15" s="8">
        <v>4.0</v>
      </c>
      <c r="D15" s="8">
        <v>7.0</v>
      </c>
      <c r="E15" s="8">
        <f t="shared" si="1"/>
        <v>28</v>
      </c>
    </row>
    <row r="16">
      <c r="B16" s="13" t="s">
        <v>30</v>
      </c>
      <c r="C16" s="8">
        <v>6.0</v>
      </c>
      <c r="D16" s="8">
        <v>1.0</v>
      </c>
      <c r="E16" s="8">
        <f t="shared" si="1"/>
        <v>6</v>
      </c>
    </row>
    <row r="17">
      <c r="A17" s="14" t="s">
        <v>31</v>
      </c>
      <c r="B17" s="13" t="s">
        <v>32</v>
      </c>
      <c r="C17" s="8">
        <v>6.0</v>
      </c>
      <c r="D17" s="8">
        <v>11.0</v>
      </c>
      <c r="E17" s="8">
        <f t="shared" si="1"/>
        <v>66</v>
      </c>
      <c r="F17" s="8">
        <f>SUM(E17:E19)/20</f>
        <v>4.65</v>
      </c>
      <c r="G17" s="8">
        <f>(F17-3)/(6-3)</f>
        <v>0.55</v>
      </c>
      <c r="H17" s="9" t="s">
        <v>11</v>
      </c>
    </row>
    <row r="18">
      <c r="B18" s="8" t="s">
        <v>33</v>
      </c>
      <c r="C18" s="8">
        <v>3.0</v>
      </c>
      <c r="D18" s="8">
        <v>9.0</v>
      </c>
      <c r="E18" s="8">
        <f t="shared" si="1"/>
        <v>27</v>
      </c>
    </row>
    <row r="19">
      <c r="B19" s="13" t="s">
        <v>34</v>
      </c>
      <c r="C19" s="8">
        <v>1.0</v>
      </c>
      <c r="D19" s="8">
        <v>0.0</v>
      </c>
      <c r="E19" s="8">
        <f t="shared" si="1"/>
        <v>0</v>
      </c>
    </row>
    <row r="20">
      <c r="A20" s="6" t="s">
        <v>35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5.75" customHeight="1">
      <c r="A21" s="6" t="s">
        <v>36</v>
      </c>
      <c r="B21" s="7" t="s">
        <v>20</v>
      </c>
      <c r="C21" s="16">
        <v>1.0</v>
      </c>
      <c r="D21" s="16">
        <v>12.0</v>
      </c>
      <c r="E21" s="16">
        <f t="shared" ref="E21:E54" si="3">C21*D21</f>
        <v>12</v>
      </c>
      <c r="F21" s="16">
        <f>SUM(E21:E22)/20</f>
        <v>3</v>
      </c>
      <c r="G21" s="16">
        <f>(F21-1)/(6-1)</f>
        <v>0.4</v>
      </c>
      <c r="H21" s="9" t="s">
        <v>11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5.75" customHeight="1">
      <c r="A22" s="16"/>
      <c r="B22" s="7" t="s">
        <v>21</v>
      </c>
      <c r="C22" s="16">
        <v>6.0</v>
      </c>
      <c r="D22" s="16">
        <v>8.0</v>
      </c>
      <c r="E22" s="16">
        <f t="shared" si="3"/>
        <v>48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ht="15.75" customHeight="1">
      <c r="A23" s="6" t="s">
        <v>37</v>
      </c>
      <c r="B23" s="7" t="s">
        <v>20</v>
      </c>
      <c r="C23" s="16">
        <v>1.0</v>
      </c>
      <c r="D23" s="16">
        <v>17.0</v>
      </c>
      <c r="E23" s="16">
        <f t="shared" si="3"/>
        <v>17</v>
      </c>
      <c r="F23" s="16">
        <f>SUM(E23:E24)/20</f>
        <v>1.75</v>
      </c>
      <c r="G23" s="16">
        <f>(F23-1)/(6-1)</f>
        <v>0.15</v>
      </c>
      <c r="H23" s="10" t="s">
        <v>12</v>
      </c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ht="15.75" customHeight="1">
      <c r="A24" s="17"/>
      <c r="B24" s="7" t="s">
        <v>21</v>
      </c>
      <c r="C24" s="16">
        <v>6.0</v>
      </c>
      <c r="D24" s="16">
        <v>3.0</v>
      </c>
      <c r="E24" s="16">
        <f t="shared" si="3"/>
        <v>18</v>
      </c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ht="15.75" customHeight="1">
      <c r="A25" s="6" t="s">
        <v>38</v>
      </c>
      <c r="B25" s="7" t="s">
        <v>20</v>
      </c>
      <c r="C25" s="16">
        <v>1.0</v>
      </c>
      <c r="D25" s="16">
        <v>1.0</v>
      </c>
      <c r="E25" s="16">
        <f t="shared" si="3"/>
        <v>1</v>
      </c>
      <c r="F25" s="16">
        <f>SUM(E25:E26)/20</f>
        <v>5.75</v>
      </c>
      <c r="G25" s="16">
        <f>(F25-1)/(6-1)</f>
        <v>0.95</v>
      </c>
      <c r="H25" s="12" t="s">
        <v>15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ht="15.75" customHeight="1">
      <c r="A26" s="17"/>
      <c r="B26" s="7" t="s">
        <v>21</v>
      </c>
      <c r="C26" s="16">
        <v>6.0</v>
      </c>
      <c r="D26" s="16">
        <v>19.0</v>
      </c>
      <c r="E26" s="16">
        <f t="shared" si="3"/>
        <v>114</v>
      </c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ht="15.75" customHeight="1">
      <c r="A27" s="6" t="s">
        <v>39</v>
      </c>
      <c r="B27" s="7" t="s">
        <v>20</v>
      </c>
      <c r="C27" s="16">
        <v>1.0</v>
      </c>
      <c r="D27" s="16">
        <v>10.0</v>
      </c>
      <c r="E27" s="16">
        <f t="shared" si="3"/>
        <v>10</v>
      </c>
      <c r="F27" s="16">
        <f>SUM(E27:E28)/20</f>
        <v>3.5</v>
      </c>
      <c r="G27" s="16">
        <f>(F27-1)/(6-1)</f>
        <v>0.5</v>
      </c>
      <c r="H27" s="9" t="s">
        <v>11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ht="15.75" customHeight="1">
      <c r="A28" s="17"/>
      <c r="B28" s="7" t="s">
        <v>21</v>
      </c>
      <c r="C28" s="16">
        <v>6.0</v>
      </c>
      <c r="D28" s="16">
        <v>10.0</v>
      </c>
      <c r="E28" s="16">
        <f t="shared" si="3"/>
        <v>60</v>
      </c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ht="15.75" customHeight="1">
      <c r="A29" s="17" t="s">
        <v>40</v>
      </c>
      <c r="B29" s="7" t="s">
        <v>20</v>
      </c>
      <c r="C29" s="16">
        <v>1.0</v>
      </c>
      <c r="D29" s="16">
        <v>3.0</v>
      </c>
      <c r="E29" s="16">
        <f t="shared" si="3"/>
        <v>3</v>
      </c>
      <c r="F29" s="16">
        <f>SUM(E29:E30)/20</f>
        <v>5.25</v>
      </c>
      <c r="G29" s="16">
        <f>(F29-1)/(6-1)</f>
        <v>0.85</v>
      </c>
      <c r="H29" s="12" t="s">
        <v>15</v>
      </c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ht="15.75" customHeight="1">
      <c r="A30" s="17"/>
      <c r="B30" s="7" t="s">
        <v>21</v>
      </c>
      <c r="C30" s="16">
        <v>6.0</v>
      </c>
      <c r="D30" s="16">
        <v>17.0</v>
      </c>
      <c r="E30" s="16">
        <f t="shared" si="3"/>
        <v>102</v>
      </c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ht="15.75" customHeight="1">
      <c r="A31" s="6" t="s">
        <v>41</v>
      </c>
      <c r="B31" s="7" t="s">
        <v>20</v>
      </c>
      <c r="C31" s="16">
        <v>1.0</v>
      </c>
      <c r="D31" s="16">
        <v>2.0</v>
      </c>
      <c r="E31" s="16">
        <f t="shared" si="3"/>
        <v>2</v>
      </c>
      <c r="F31" s="16">
        <f>SUM(E31:E32)/20</f>
        <v>5.5</v>
      </c>
      <c r="G31" s="16">
        <f>(F31-1)/(6-1)</f>
        <v>0.9</v>
      </c>
      <c r="H31" s="12" t="s">
        <v>15</v>
      </c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ht="15.75" customHeight="1">
      <c r="A32" s="17"/>
      <c r="B32" s="7" t="s">
        <v>21</v>
      </c>
      <c r="C32" s="16">
        <v>6.0</v>
      </c>
      <c r="D32" s="16">
        <v>18.0</v>
      </c>
      <c r="E32" s="16">
        <f t="shared" si="3"/>
        <v>108</v>
      </c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ht="15.75" customHeight="1">
      <c r="A33" s="6" t="s">
        <v>42</v>
      </c>
      <c r="B33" s="7" t="s">
        <v>20</v>
      </c>
      <c r="C33" s="16">
        <v>1.0</v>
      </c>
      <c r="D33" s="16">
        <v>2.0</v>
      </c>
      <c r="E33" s="16">
        <f t="shared" si="3"/>
        <v>2</v>
      </c>
      <c r="F33" s="16">
        <f>SUM(E33:E34)/20</f>
        <v>5.5</v>
      </c>
      <c r="G33" s="16">
        <f>(F33-1)/(6-1)</f>
        <v>0.9</v>
      </c>
      <c r="H33" s="12" t="s">
        <v>15</v>
      </c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ht="15.75" customHeight="1">
      <c r="A34" s="17"/>
      <c r="B34" s="7" t="s">
        <v>21</v>
      </c>
      <c r="C34" s="16">
        <v>6.0</v>
      </c>
      <c r="D34" s="16">
        <v>18.0</v>
      </c>
      <c r="E34" s="16">
        <f t="shared" si="3"/>
        <v>108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ht="15.75" customHeight="1">
      <c r="A35" s="6" t="s">
        <v>43</v>
      </c>
      <c r="B35" s="7" t="s">
        <v>20</v>
      </c>
      <c r="C35" s="16">
        <v>1.0</v>
      </c>
      <c r="D35" s="16">
        <v>3.0</v>
      </c>
      <c r="E35" s="16">
        <f t="shared" si="3"/>
        <v>3</v>
      </c>
      <c r="F35" s="16">
        <f>SUM(E35:E36)/20</f>
        <v>5.25</v>
      </c>
      <c r="G35" s="16">
        <f>(F35-1)/(6-1)</f>
        <v>0.85</v>
      </c>
      <c r="H35" s="12" t="s">
        <v>15</v>
      </c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</row>
    <row r="36" ht="15.75" customHeight="1">
      <c r="A36" s="17"/>
      <c r="B36" s="7" t="s">
        <v>21</v>
      </c>
      <c r="C36" s="16">
        <v>6.0</v>
      </c>
      <c r="D36" s="16">
        <v>17.0</v>
      </c>
      <c r="E36" s="16">
        <f t="shared" si="3"/>
        <v>102</v>
      </c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</row>
    <row r="37" ht="15.75" customHeight="1">
      <c r="A37" s="6" t="s">
        <v>44</v>
      </c>
      <c r="B37" s="7" t="s">
        <v>20</v>
      </c>
      <c r="C37" s="16">
        <v>1.0</v>
      </c>
      <c r="D37" s="16">
        <v>1.0</v>
      </c>
      <c r="E37" s="16">
        <f t="shared" si="3"/>
        <v>1</v>
      </c>
      <c r="F37" s="16">
        <f>SUM(E37:E38)/20</f>
        <v>5.75</v>
      </c>
      <c r="G37" s="16">
        <f>(F37-1)/(6-1)</f>
        <v>0.95</v>
      </c>
      <c r="H37" s="12" t="s">
        <v>15</v>
      </c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ht="15.75" customHeight="1">
      <c r="A38" s="17"/>
      <c r="B38" s="7" t="s">
        <v>21</v>
      </c>
      <c r="C38" s="16">
        <v>6.0</v>
      </c>
      <c r="D38" s="16">
        <v>19.0</v>
      </c>
      <c r="E38" s="16">
        <f t="shared" si="3"/>
        <v>114</v>
      </c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ht="15.75" customHeight="1">
      <c r="A39" s="6" t="s">
        <v>45</v>
      </c>
      <c r="B39" s="7" t="s">
        <v>20</v>
      </c>
      <c r="C39" s="16">
        <v>1.0</v>
      </c>
      <c r="D39" s="16">
        <v>0.0</v>
      </c>
      <c r="E39" s="16">
        <f t="shared" si="3"/>
        <v>0</v>
      </c>
      <c r="F39" s="16">
        <f>SUM(E39:E40)/20</f>
        <v>6</v>
      </c>
      <c r="G39" s="16">
        <f>(F39-1)/(6-1)</f>
        <v>1</v>
      </c>
      <c r="H39" s="12" t="s">
        <v>15</v>
      </c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ht="15.75" customHeight="1">
      <c r="A40" s="17"/>
      <c r="B40" s="7" t="s">
        <v>21</v>
      </c>
      <c r="C40" s="16">
        <v>6.0</v>
      </c>
      <c r="D40" s="16">
        <v>20.0</v>
      </c>
      <c r="E40" s="16">
        <f t="shared" si="3"/>
        <v>120</v>
      </c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ht="15.75" customHeight="1">
      <c r="A41" s="6" t="s">
        <v>46</v>
      </c>
      <c r="B41" s="16" t="s">
        <v>47</v>
      </c>
      <c r="C41" s="16">
        <v>6.0</v>
      </c>
      <c r="D41" s="16">
        <v>1.0</v>
      </c>
      <c r="E41" s="16">
        <f t="shared" si="3"/>
        <v>6</v>
      </c>
      <c r="F41" s="16">
        <f>SUM(E41:E43)/20</f>
        <v>3.15</v>
      </c>
      <c r="G41" s="16">
        <f>(F41-3)/(6-3)</f>
        <v>0.05</v>
      </c>
      <c r="H41" s="10" t="s">
        <v>12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5.75" customHeight="1">
      <c r="A42" s="16"/>
      <c r="B42" s="7" t="s">
        <v>48</v>
      </c>
      <c r="C42" s="16">
        <v>3.0</v>
      </c>
      <c r="D42" s="16">
        <v>19.0</v>
      </c>
      <c r="E42" s="16">
        <f t="shared" si="3"/>
        <v>57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5.75" customHeight="1">
      <c r="A43" s="17"/>
      <c r="B43" s="7" t="s">
        <v>49</v>
      </c>
      <c r="C43" s="16">
        <v>1.0</v>
      </c>
      <c r="D43" s="16">
        <v>0.0</v>
      </c>
      <c r="E43" s="16">
        <f t="shared" si="3"/>
        <v>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5.75" customHeight="1">
      <c r="A44" s="14" t="s">
        <v>50</v>
      </c>
      <c r="B44" s="7" t="s">
        <v>51</v>
      </c>
      <c r="C44" s="16">
        <v>1.0</v>
      </c>
      <c r="D44" s="16">
        <v>0.0</v>
      </c>
      <c r="E44" s="16">
        <f t="shared" si="3"/>
        <v>0</v>
      </c>
      <c r="F44" s="16">
        <f>SUM(E44:E47)/20</f>
        <v>3.4</v>
      </c>
      <c r="G44" s="16">
        <f>(F44-2)/(6-2)</f>
        <v>0.35</v>
      </c>
      <c r="H44" s="9" t="s">
        <v>11</v>
      </c>
    </row>
    <row r="45" ht="15.75" customHeight="1">
      <c r="B45" s="7" t="s">
        <v>52</v>
      </c>
      <c r="C45" s="16">
        <v>2.0</v>
      </c>
      <c r="D45" s="16">
        <v>13.0</v>
      </c>
      <c r="E45" s="16">
        <f t="shared" si="3"/>
        <v>26</v>
      </c>
    </row>
    <row r="46" ht="15.75" customHeight="1">
      <c r="B46" s="7" t="s">
        <v>53</v>
      </c>
      <c r="C46" s="16">
        <v>4.0</v>
      </c>
      <c r="D46" s="16">
        <v>0.0</v>
      </c>
      <c r="E46" s="16">
        <f t="shared" si="3"/>
        <v>0</v>
      </c>
    </row>
    <row r="47" ht="15.75" customHeight="1">
      <c r="A47" s="16"/>
      <c r="B47" s="7" t="s">
        <v>54</v>
      </c>
      <c r="C47" s="16">
        <v>6.0</v>
      </c>
      <c r="D47" s="8">
        <v>7.0</v>
      </c>
      <c r="E47" s="16">
        <f t="shared" si="3"/>
        <v>42</v>
      </c>
    </row>
    <row r="48" ht="15.75" customHeight="1">
      <c r="A48" s="14" t="s">
        <v>55</v>
      </c>
      <c r="B48" s="18" t="s">
        <v>56</v>
      </c>
      <c r="C48" s="16">
        <v>1.0</v>
      </c>
      <c r="D48" s="8">
        <v>2.0</v>
      </c>
      <c r="E48" s="16">
        <f t="shared" si="3"/>
        <v>2</v>
      </c>
      <c r="F48" s="16">
        <f>SUM(E48:E51)/20</f>
        <v>3.8</v>
      </c>
      <c r="G48" s="16">
        <f>(F48-2)/(6-2)</f>
        <v>0.45</v>
      </c>
      <c r="H48" s="9" t="s">
        <v>11</v>
      </c>
    </row>
    <row r="49" ht="15.75" customHeight="1">
      <c r="B49" s="19" t="s">
        <v>57</v>
      </c>
      <c r="C49" s="16">
        <v>2.0</v>
      </c>
      <c r="D49" s="8">
        <v>0.0</v>
      </c>
      <c r="E49" s="16">
        <f t="shared" si="3"/>
        <v>0</v>
      </c>
    </row>
    <row r="50" ht="15.75" customHeight="1">
      <c r="B50" s="13" t="s">
        <v>58</v>
      </c>
      <c r="C50" s="16">
        <v>4.0</v>
      </c>
      <c r="D50" s="8">
        <v>17.0</v>
      </c>
      <c r="E50" s="16">
        <f t="shared" si="3"/>
        <v>68</v>
      </c>
    </row>
    <row r="51" ht="15.75" customHeight="1">
      <c r="B51" s="13" t="s">
        <v>59</v>
      </c>
      <c r="C51" s="16">
        <v>6.0</v>
      </c>
      <c r="D51" s="8">
        <v>1.0</v>
      </c>
      <c r="E51" s="16">
        <f t="shared" si="3"/>
        <v>6</v>
      </c>
    </row>
    <row r="52" ht="15.75" customHeight="1">
      <c r="A52" s="14" t="s">
        <v>60</v>
      </c>
      <c r="B52" s="13" t="s">
        <v>21</v>
      </c>
      <c r="C52" s="16">
        <v>1.0</v>
      </c>
      <c r="D52" s="16">
        <v>8.0</v>
      </c>
      <c r="E52" s="16">
        <f t="shared" si="3"/>
        <v>8</v>
      </c>
      <c r="F52" s="16">
        <f>SUM(E52:E54)/20</f>
        <v>2.5</v>
      </c>
      <c r="G52" s="16">
        <f>(F52-1)/(6-1)</f>
        <v>0.3</v>
      </c>
      <c r="H52" s="10" t="s">
        <v>12</v>
      </c>
    </row>
    <row r="53" ht="15.75" customHeight="1">
      <c r="B53" s="13" t="s">
        <v>61</v>
      </c>
      <c r="C53" s="16">
        <v>3.0</v>
      </c>
      <c r="D53" s="8">
        <v>10.0</v>
      </c>
      <c r="E53" s="16">
        <f t="shared" si="3"/>
        <v>30</v>
      </c>
    </row>
    <row r="54" ht="15.75" customHeight="1">
      <c r="B54" s="13" t="s">
        <v>62</v>
      </c>
      <c r="C54" s="16">
        <v>6.0</v>
      </c>
      <c r="D54" s="8">
        <v>2.0</v>
      </c>
      <c r="E54" s="16">
        <f t="shared" si="3"/>
        <v>12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6.57"/>
    <col customWidth="1" min="3" max="3" width="10.29"/>
    <col customWidth="1" min="4" max="4" width="15.71"/>
    <col customWidth="1" min="5" max="5" width="14.86"/>
    <col customWidth="1" min="6" max="6" width="6.57"/>
    <col customWidth="1" min="7" max="7" width="15.71"/>
    <col customWidth="1" min="8" max="8" width="24.0"/>
    <col customWidth="1" min="9" max="9" width="9.0"/>
    <col customWidth="1" min="10" max="10" width="22.86"/>
    <col customWidth="1" min="11" max="11" width="10.14"/>
    <col customWidth="1" min="12" max="12" width="9.0"/>
    <col customWidth="1" min="13" max="13" width="12.29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63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64</v>
      </c>
      <c r="B2" s="7" t="s">
        <v>20</v>
      </c>
      <c r="C2" s="16">
        <v>1.0</v>
      </c>
      <c r="D2" s="16">
        <v>15.0</v>
      </c>
      <c r="E2" s="16">
        <f t="shared" ref="E2:E27" si="1">C2*D2</f>
        <v>15</v>
      </c>
      <c r="F2" s="16">
        <f>SUM(E2:E3)/20</f>
        <v>3.15</v>
      </c>
      <c r="G2" s="16">
        <f>(F2-1)/(6-1)</f>
        <v>0.43</v>
      </c>
      <c r="H2" s="9" t="s">
        <v>11</v>
      </c>
      <c r="I2" s="16"/>
      <c r="J2" s="20" t="s">
        <v>65</v>
      </c>
      <c r="K2" s="8">
        <v>2.0</v>
      </c>
      <c r="L2" s="11">
        <f t="shared" ref="L2:L4" si="2">(K2/8)*100</f>
        <v>25</v>
      </c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</row>
    <row r="3">
      <c r="A3" s="16"/>
      <c r="B3" s="7" t="s">
        <v>21</v>
      </c>
      <c r="C3" s="16">
        <v>6.0</v>
      </c>
      <c r="D3" s="16">
        <v>8.0</v>
      </c>
      <c r="E3" s="16">
        <f t="shared" si="1"/>
        <v>48</v>
      </c>
      <c r="F3" s="16"/>
      <c r="G3" s="16"/>
      <c r="H3" s="16"/>
      <c r="I3" s="16"/>
      <c r="J3" s="21" t="s">
        <v>11</v>
      </c>
      <c r="K3" s="8">
        <v>5.0</v>
      </c>
      <c r="L3" s="11">
        <f t="shared" si="2"/>
        <v>62.5</v>
      </c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>
      <c r="A4" s="14" t="s">
        <v>66</v>
      </c>
      <c r="B4" s="13" t="s">
        <v>67</v>
      </c>
      <c r="C4" s="8">
        <v>6.0</v>
      </c>
      <c r="D4" s="8">
        <v>8.0</v>
      </c>
      <c r="E4" s="8">
        <f t="shared" si="1"/>
        <v>48</v>
      </c>
      <c r="F4" s="8">
        <f>SUM(E4:E6)/20</f>
        <v>3.6</v>
      </c>
      <c r="G4" s="8">
        <f>(F4-1)/(6-1)</f>
        <v>0.52</v>
      </c>
      <c r="H4" s="9" t="s">
        <v>11</v>
      </c>
      <c r="I4" s="16"/>
      <c r="J4" s="22" t="s">
        <v>15</v>
      </c>
      <c r="K4" s="8">
        <v>1.0</v>
      </c>
      <c r="L4" s="11">
        <f t="shared" si="2"/>
        <v>12.5</v>
      </c>
      <c r="M4" s="20" t="s">
        <v>65</v>
      </c>
    </row>
    <row r="5">
      <c r="B5" s="13" t="s">
        <v>68</v>
      </c>
      <c r="C5" s="8">
        <v>3.0</v>
      </c>
      <c r="D5" s="8">
        <v>6.0</v>
      </c>
      <c r="E5" s="8">
        <f t="shared" si="1"/>
        <v>18</v>
      </c>
      <c r="I5" s="16"/>
      <c r="J5" s="16"/>
      <c r="K5" s="16"/>
    </row>
    <row r="6">
      <c r="B6" s="13" t="s">
        <v>69</v>
      </c>
      <c r="C6" s="8">
        <v>1.0</v>
      </c>
      <c r="D6" s="8">
        <v>6.0</v>
      </c>
      <c r="E6" s="8">
        <f t="shared" si="1"/>
        <v>6</v>
      </c>
      <c r="I6" s="16"/>
      <c r="J6" s="16"/>
      <c r="K6" s="16"/>
    </row>
    <row r="7">
      <c r="A7" s="14" t="s">
        <v>70</v>
      </c>
      <c r="B7" s="13" t="s">
        <v>71</v>
      </c>
      <c r="C7" s="8">
        <v>6.0</v>
      </c>
      <c r="D7" s="8">
        <v>0.0</v>
      </c>
      <c r="E7" s="8">
        <f t="shared" si="1"/>
        <v>0</v>
      </c>
      <c r="F7" s="8">
        <f>SUM(E7:E10)/20</f>
        <v>2.1</v>
      </c>
      <c r="G7" s="8">
        <f>(F7-1)/(4-1)</f>
        <v>0.3666666667</v>
      </c>
      <c r="H7" s="9" t="s">
        <v>11</v>
      </c>
    </row>
    <row r="8">
      <c r="B8" s="13" t="s">
        <v>72</v>
      </c>
      <c r="C8" s="8">
        <v>4.0</v>
      </c>
      <c r="D8" s="8">
        <v>4.0</v>
      </c>
      <c r="E8" s="8">
        <f t="shared" si="1"/>
        <v>16</v>
      </c>
    </row>
    <row r="9">
      <c r="B9" s="13" t="s">
        <v>73</v>
      </c>
      <c r="C9" s="8">
        <v>2.0</v>
      </c>
      <c r="D9" s="8">
        <v>10.0</v>
      </c>
      <c r="E9" s="8">
        <f t="shared" si="1"/>
        <v>20</v>
      </c>
    </row>
    <row r="10">
      <c r="B10" s="13" t="s">
        <v>74</v>
      </c>
      <c r="C10" s="8">
        <v>1.0</v>
      </c>
      <c r="D10" s="8">
        <v>6.0</v>
      </c>
      <c r="E10" s="8">
        <f t="shared" si="1"/>
        <v>6</v>
      </c>
    </row>
    <row r="11">
      <c r="A11" s="6" t="s">
        <v>75</v>
      </c>
      <c r="B11" s="7" t="s">
        <v>61</v>
      </c>
      <c r="C11" s="16">
        <v>1.0</v>
      </c>
      <c r="D11" s="16">
        <v>15.0</v>
      </c>
      <c r="E11" s="16">
        <f t="shared" si="1"/>
        <v>15</v>
      </c>
      <c r="F11" s="16">
        <f>SUM(E11:E12)/20</f>
        <v>2.25</v>
      </c>
      <c r="G11" s="16">
        <f>(F11-1)/(6-1)</f>
        <v>0.25</v>
      </c>
      <c r="H11" s="10" t="s">
        <v>12</v>
      </c>
    </row>
    <row r="12">
      <c r="A12" s="16"/>
      <c r="B12" s="7" t="s">
        <v>21</v>
      </c>
      <c r="C12" s="16">
        <v>6.0</v>
      </c>
      <c r="D12" s="16">
        <v>5.0</v>
      </c>
      <c r="E12" s="16">
        <f t="shared" si="1"/>
        <v>30</v>
      </c>
      <c r="F12" s="16"/>
      <c r="G12" s="16"/>
      <c r="H12" s="16"/>
    </row>
    <row r="13">
      <c r="A13" s="14" t="s">
        <v>76</v>
      </c>
      <c r="B13" s="7" t="s">
        <v>77</v>
      </c>
      <c r="C13" s="16">
        <v>1.0</v>
      </c>
      <c r="D13" s="16">
        <v>0.0</v>
      </c>
      <c r="E13" s="16">
        <f t="shared" si="1"/>
        <v>0</v>
      </c>
      <c r="F13" s="16">
        <f>SUM(E13:E15)/20</f>
        <v>4.05</v>
      </c>
      <c r="G13" s="16">
        <f>(F13-3)/(6-3)</f>
        <v>0.35</v>
      </c>
      <c r="H13" s="9" t="s">
        <v>11</v>
      </c>
    </row>
    <row r="14">
      <c r="A14" s="23"/>
      <c r="B14" s="7" t="s">
        <v>78</v>
      </c>
      <c r="C14" s="16">
        <v>3.0</v>
      </c>
      <c r="D14" s="16">
        <v>13.0</v>
      </c>
      <c r="E14" s="16">
        <f t="shared" si="1"/>
        <v>39</v>
      </c>
      <c r="F14" s="16"/>
      <c r="G14" s="16"/>
      <c r="H14" s="16"/>
    </row>
    <row r="15">
      <c r="A15" s="23"/>
      <c r="B15" s="7" t="s">
        <v>79</v>
      </c>
      <c r="C15" s="16">
        <v>6.0</v>
      </c>
      <c r="D15" s="16">
        <v>7.0</v>
      </c>
      <c r="E15" s="16">
        <f t="shared" si="1"/>
        <v>42</v>
      </c>
      <c r="F15" s="16"/>
      <c r="G15" s="16"/>
      <c r="H15" s="16"/>
    </row>
    <row r="16">
      <c r="A16" s="14" t="s">
        <v>80</v>
      </c>
      <c r="B16" s="15" t="s">
        <v>81</v>
      </c>
      <c r="C16" s="16">
        <v>1.0</v>
      </c>
      <c r="D16" s="16">
        <v>4.0</v>
      </c>
      <c r="E16" s="16">
        <f t="shared" si="1"/>
        <v>4</v>
      </c>
      <c r="F16" s="16">
        <f>SUM(E16:E21)/20</f>
        <v>2.25</v>
      </c>
      <c r="G16" s="16">
        <f>(F16-1)/(7-1)</f>
        <v>0.2083333333</v>
      </c>
      <c r="H16" s="10" t="s">
        <v>12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16"/>
      <c r="B17" s="7" t="s">
        <v>82</v>
      </c>
      <c r="C17" s="16">
        <v>2.0</v>
      </c>
      <c r="D17" s="16">
        <v>12.0</v>
      </c>
      <c r="E17" s="16">
        <f t="shared" si="1"/>
        <v>24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6"/>
      <c r="B18" s="7" t="s">
        <v>83</v>
      </c>
      <c r="C18" s="16">
        <v>3.0</v>
      </c>
      <c r="D18" s="16">
        <v>1.0</v>
      </c>
      <c r="E18" s="16">
        <f t="shared" si="1"/>
        <v>3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16"/>
      <c r="B19" s="7" t="s">
        <v>84</v>
      </c>
      <c r="C19" s="16">
        <v>4.0</v>
      </c>
      <c r="D19" s="16">
        <v>2.0</v>
      </c>
      <c r="E19" s="16">
        <f t="shared" si="1"/>
        <v>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16"/>
      <c r="B20" s="7" t="s">
        <v>85</v>
      </c>
      <c r="C20" s="16">
        <v>5.0</v>
      </c>
      <c r="D20" s="16">
        <v>0.0</v>
      </c>
      <c r="E20" s="16">
        <f t="shared" si="1"/>
        <v>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5.75" customHeight="1">
      <c r="A21" s="16"/>
      <c r="B21" s="24">
        <v>5000000.0</v>
      </c>
      <c r="C21" s="16">
        <v>6.0</v>
      </c>
      <c r="D21" s="16">
        <v>1.0</v>
      </c>
      <c r="E21" s="16">
        <f t="shared" si="1"/>
        <v>6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5.75" customHeight="1">
      <c r="A22" s="14" t="s">
        <v>86</v>
      </c>
      <c r="B22" s="25" t="s">
        <v>87</v>
      </c>
      <c r="C22" s="16">
        <v>1.0</v>
      </c>
      <c r="D22" s="16">
        <v>4.0</v>
      </c>
      <c r="E22" s="16">
        <f t="shared" si="1"/>
        <v>4</v>
      </c>
      <c r="F22" s="16">
        <f>SUM(E22:E24)/20</f>
        <v>5</v>
      </c>
      <c r="G22" s="16">
        <f>(F22-1)/(6-1)</f>
        <v>0.8</v>
      </c>
      <c r="H22" s="12" t="s">
        <v>15</v>
      </c>
    </row>
    <row r="23" ht="15.75" customHeight="1">
      <c r="B23" s="13" t="s">
        <v>88</v>
      </c>
      <c r="C23" s="16">
        <v>3.0</v>
      </c>
      <c r="D23" s="16">
        <v>0.0</v>
      </c>
      <c r="E23" s="16">
        <f t="shared" si="1"/>
        <v>0</v>
      </c>
    </row>
    <row r="24" ht="15.75" customHeight="1">
      <c r="B24" s="26" t="s">
        <v>89</v>
      </c>
      <c r="C24" s="16">
        <v>6.0</v>
      </c>
      <c r="D24" s="16">
        <v>16.0</v>
      </c>
      <c r="E24" s="16">
        <f t="shared" si="1"/>
        <v>96</v>
      </c>
    </row>
    <row r="25" ht="15.75" customHeight="1">
      <c r="A25" s="14" t="s">
        <v>90</v>
      </c>
      <c r="B25" s="13" t="s">
        <v>21</v>
      </c>
      <c r="C25" s="16">
        <v>1.0</v>
      </c>
      <c r="D25" s="8">
        <v>7.0</v>
      </c>
      <c r="E25" s="16">
        <f t="shared" si="1"/>
        <v>7</v>
      </c>
      <c r="F25" s="16">
        <f>SUM(E25:E27)/20</f>
        <v>2.6</v>
      </c>
      <c r="G25" s="16">
        <f>(F25-1)/(6-1)</f>
        <v>0.32</v>
      </c>
      <c r="H25" s="9" t="s">
        <v>11</v>
      </c>
    </row>
    <row r="26" ht="15.75" customHeight="1">
      <c r="B26" s="13" t="s">
        <v>20</v>
      </c>
      <c r="C26" s="16">
        <v>3.0</v>
      </c>
      <c r="D26" s="8">
        <v>11.0</v>
      </c>
      <c r="E26" s="16">
        <f t="shared" si="1"/>
        <v>33</v>
      </c>
    </row>
    <row r="27" ht="15.75" customHeight="1">
      <c r="B27" s="13" t="s">
        <v>87</v>
      </c>
      <c r="C27" s="16">
        <v>6.0</v>
      </c>
      <c r="D27" s="8">
        <v>2.0</v>
      </c>
      <c r="E27" s="16">
        <f t="shared" si="1"/>
        <v>12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29"/>
    <col customWidth="1" min="2" max="2" width="12.71"/>
    <col customWidth="1" min="3" max="3" width="10.29"/>
    <col customWidth="1" min="4" max="4" width="15.71"/>
    <col customWidth="1" min="5" max="5" width="14.29"/>
    <col customWidth="1" min="6" max="6" width="9.0"/>
    <col customWidth="1" min="7" max="7" width="15.71"/>
    <col customWidth="1" min="8" max="8" width="24.0"/>
    <col customWidth="1" min="9" max="9" width="9.0"/>
    <col customWidth="1" min="10" max="10" width="22.86"/>
    <col customWidth="1" min="11" max="11" width="10.14"/>
    <col customWidth="1" min="12" max="12" width="9.0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91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92</v>
      </c>
      <c r="B2" s="13" t="s">
        <v>20</v>
      </c>
      <c r="C2" s="8">
        <v>1.0</v>
      </c>
      <c r="D2" s="8">
        <v>18.0</v>
      </c>
      <c r="E2" s="8">
        <f t="shared" ref="E2:E20" si="1">C2*D2</f>
        <v>18</v>
      </c>
      <c r="F2" s="8">
        <f>SUM(E2:E3)/20</f>
        <v>1.5</v>
      </c>
      <c r="G2" s="8">
        <f>(F2-1)/(6-1)</f>
        <v>0.1</v>
      </c>
      <c r="H2" s="10" t="s">
        <v>12</v>
      </c>
      <c r="J2" s="20" t="s">
        <v>65</v>
      </c>
      <c r="K2" s="8">
        <v>3.0</v>
      </c>
      <c r="L2" s="11">
        <f t="shared" ref="L2:L4" si="2">(K2/9)*100</f>
        <v>33.33333333</v>
      </c>
    </row>
    <row r="3">
      <c r="B3" s="13" t="s">
        <v>21</v>
      </c>
      <c r="C3" s="8">
        <v>6.0</v>
      </c>
      <c r="D3" s="8">
        <v>2.0</v>
      </c>
      <c r="E3" s="8">
        <f t="shared" si="1"/>
        <v>12</v>
      </c>
      <c r="J3" s="21" t="s">
        <v>11</v>
      </c>
      <c r="K3" s="8">
        <v>3.0</v>
      </c>
      <c r="L3" s="11">
        <f t="shared" si="2"/>
        <v>33.33333333</v>
      </c>
    </row>
    <row r="4">
      <c r="A4" s="14" t="s">
        <v>93</v>
      </c>
      <c r="B4" s="13" t="s">
        <v>20</v>
      </c>
      <c r="C4" s="8">
        <v>1.0</v>
      </c>
      <c r="D4" s="8">
        <v>11.0</v>
      </c>
      <c r="E4" s="8">
        <f t="shared" si="1"/>
        <v>11</v>
      </c>
      <c r="F4" s="8">
        <f>SUM(E4:E5)/16</f>
        <v>2.5625</v>
      </c>
      <c r="G4" s="8">
        <f>(F4-1)/(6-1)</f>
        <v>0.3125</v>
      </c>
      <c r="H4" s="9" t="s">
        <v>11</v>
      </c>
      <c r="J4" s="22" t="s">
        <v>15</v>
      </c>
      <c r="K4" s="8">
        <v>3.0</v>
      </c>
      <c r="L4" s="11">
        <f t="shared" si="2"/>
        <v>33.33333333</v>
      </c>
      <c r="M4" s="21" t="s">
        <v>11</v>
      </c>
    </row>
    <row r="5">
      <c r="B5" s="13" t="s">
        <v>21</v>
      </c>
      <c r="C5" s="8">
        <v>6.0</v>
      </c>
      <c r="D5" s="8">
        <v>5.0</v>
      </c>
      <c r="E5" s="8">
        <f t="shared" si="1"/>
        <v>30</v>
      </c>
    </row>
    <row r="6">
      <c r="A6" s="14" t="s">
        <v>94</v>
      </c>
      <c r="B6" s="13" t="s">
        <v>20</v>
      </c>
      <c r="C6" s="8">
        <v>1.0</v>
      </c>
      <c r="D6" s="8">
        <v>10.0</v>
      </c>
      <c r="E6" s="8">
        <f t="shared" si="1"/>
        <v>10</v>
      </c>
      <c r="F6" s="8">
        <f>SUM(E6:E7)/20</f>
        <v>3.5</v>
      </c>
      <c r="G6" s="8">
        <f>(F6-1)/(6-1)</f>
        <v>0.5</v>
      </c>
      <c r="H6" s="9" t="s">
        <v>11</v>
      </c>
    </row>
    <row r="7">
      <c r="B7" s="13" t="s">
        <v>21</v>
      </c>
      <c r="C7" s="8">
        <v>6.0</v>
      </c>
      <c r="D7" s="8">
        <v>10.0</v>
      </c>
      <c r="E7" s="8">
        <f t="shared" si="1"/>
        <v>60</v>
      </c>
    </row>
    <row r="8">
      <c r="A8" s="6" t="s">
        <v>95</v>
      </c>
      <c r="B8" s="7" t="s">
        <v>61</v>
      </c>
      <c r="C8" s="16">
        <v>6.0</v>
      </c>
      <c r="D8" s="16">
        <v>20.0</v>
      </c>
      <c r="E8" s="16">
        <f t="shared" si="1"/>
        <v>120</v>
      </c>
      <c r="F8" s="16">
        <f>SUM(E8:E9)/20</f>
        <v>6</v>
      </c>
      <c r="G8" s="16">
        <f>(F8-0)/(6-0)</f>
        <v>1</v>
      </c>
      <c r="H8" s="12" t="s">
        <v>15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6"/>
      <c r="B9" s="7" t="s">
        <v>21</v>
      </c>
      <c r="C9" s="16">
        <v>1.0</v>
      </c>
      <c r="D9" s="16">
        <v>0.0</v>
      </c>
      <c r="E9" s="16">
        <f t="shared" si="1"/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4" t="s">
        <v>96</v>
      </c>
      <c r="B10" s="7" t="s">
        <v>61</v>
      </c>
      <c r="C10" s="16">
        <v>6.0</v>
      </c>
      <c r="D10" s="16">
        <v>0.0</v>
      </c>
      <c r="E10" s="16">
        <f t="shared" si="1"/>
        <v>0</v>
      </c>
      <c r="F10" s="16">
        <f>SUM(E10:E11)/20</f>
        <v>1</v>
      </c>
      <c r="G10" s="16">
        <f>(F10-1)/(6-1)</f>
        <v>0</v>
      </c>
      <c r="H10" s="10" t="s">
        <v>12</v>
      </c>
    </row>
    <row r="11">
      <c r="A11" s="16"/>
      <c r="B11" s="7" t="s">
        <v>21</v>
      </c>
      <c r="C11" s="16">
        <v>1.0</v>
      </c>
      <c r="D11" s="16">
        <v>20.0</v>
      </c>
      <c r="E11" s="16">
        <f t="shared" si="1"/>
        <v>20</v>
      </c>
      <c r="F11" s="16"/>
      <c r="G11" s="16"/>
      <c r="H11" s="16"/>
    </row>
    <row r="12">
      <c r="A12" s="6" t="s">
        <v>97</v>
      </c>
      <c r="B12" s="7" t="s">
        <v>98</v>
      </c>
      <c r="C12" s="16">
        <v>1.0</v>
      </c>
      <c r="D12" s="16">
        <v>9.0</v>
      </c>
      <c r="E12" s="16">
        <f t="shared" si="1"/>
        <v>9</v>
      </c>
      <c r="F12" s="16">
        <f>SUM(E12:E14)/20</f>
        <v>3.6</v>
      </c>
      <c r="G12" s="16">
        <f>(F12-2)/(6-2)</f>
        <v>0.4</v>
      </c>
      <c r="H12" s="9" t="s">
        <v>11</v>
      </c>
    </row>
    <row r="13">
      <c r="A13" s="16"/>
      <c r="B13" s="7" t="s">
        <v>99</v>
      </c>
      <c r="C13" s="16">
        <v>3.0</v>
      </c>
      <c r="D13" s="16">
        <v>1.0</v>
      </c>
      <c r="E13" s="16">
        <f t="shared" si="1"/>
        <v>3</v>
      </c>
      <c r="F13" s="16"/>
      <c r="G13" s="16"/>
      <c r="H13" s="16"/>
    </row>
    <row r="14">
      <c r="A14" s="16"/>
      <c r="B14" s="16" t="s">
        <v>100</v>
      </c>
      <c r="C14" s="16">
        <v>6.0</v>
      </c>
      <c r="D14" s="16">
        <v>10.0</v>
      </c>
      <c r="E14" s="16">
        <f t="shared" si="1"/>
        <v>60</v>
      </c>
      <c r="F14" s="16"/>
      <c r="G14" s="16"/>
      <c r="H14" s="16"/>
    </row>
    <row r="15">
      <c r="A15" s="6" t="s">
        <v>101</v>
      </c>
      <c r="B15" s="7" t="s">
        <v>20</v>
      </c>
      <c r="C15" s="16">
        <v>6.0</v>
      </c>
      <c r="D15" s="16">
        <v>15.0</v>
      </c>
      <c r="E15" s="16">
        <f t="shared" si="1"/>
        <v>90</v>
      </c>
      <c r="F15" s="16">
        <f>SUM(E15:E16)/20</f>
        <v>4.75</v>
      </c>
      <c r="G15" s="16">
        <f>(F15-1)/(6-1)</f>
        <v>0.75</v>
      </c>
      <c r="H15" s="12" t="s">
        <v>15</v>
      </c>
    </row>
    <row r="16">
      <c r="A16" s="16"/>
      <c r="B16" s="7" t="s">
        <v>21</v>
      </c>
      <c r="C16" s="16">
        <v>1.0</v>
      </c>
      <c r="D16" s="16">
        <v>5.0</v>
      </c>
      <c r="E16" s="16">
        <f t="shared" si="1"/>
        <v>5</v>
      </c>
      <c r="F16" s="16"/>
      <c r="G16" s="16"/>
      <c r="H16" s="16"/>
    </row>
    <row r="17">
      <c r="A17" s="6" t="s">
        <v>102</v>
      </c>
      <c r="B17" s="7" t="s">
        <v>20</v>
      </c>
      <c r="C17" s="16">
        <v>6.0</v>
      </c>
      <c r="D17" s="16">
        <v>20.0</v>
      </c>
      <c r="E17" s="16">
        <f t="shared" si="1"/>
        <v>120</v>
      </c>
      <c r="F17" s="16">
        <f>SUM(E17:E18)/20</f>
        <v>6</v>
      </c>
      <c r="G17" s="16">
        <f>(F17-0)/(6-0)</f>
        <v>1</v>
      </c>
      <c r="H17" s="12" t="s">
        <v>15</v>
      </c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6"/>
      <c r="B18" s="7" t="s">
        <v>21</v>
      </c>
      <c r="C18" s="16">
        <v>1.0</v>
      </c>
      <c r="D18" s="16">
        <v>0.0</v>
      </c>
      <c r="E18" s="16">
        <f t="shared" si="1"/>
        <v>0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14" t="s">
        <v>103</v>
      </c>
      <c r="B19" s="7" t="s">
        <v>20</v>
      </c>
      <c r="C19" s="16">
        <v>6.0</v>
      </c>
      <c r="D19" s="16">
        <v>0.0</v>
      </c>
      <c r="E19" s="16">
        <f t="shared" si="1"/>
        <v>0</v>
      </c>
      <c r="F19" s="16">
        <f>SUM(E19:E20)/20</f>
        <v>1</v>
      </c>
      <c r="G19" s="16">
        <f>(F19-1)/(6-1)</f>
        <v>0</v>
      </c>
      <c r="H19" s="10" t="s">
        <v>12</v>
      </c>
    </row>
    <row r="20">
      <c r="A20" s="16"/>
      <c r="B20" s="7" t="s">
        <v>21</v>
      </c>
      <c r="C20" s="16">
        <v>1.0</v>
      </c>
      <c r="D20" s="16">
        <v>20.0</v>
      </c>
      <c r="E20" s="16">
        <f t="shared" si="1"/>
        <v>20</v>
      </c>
      <c r="F20" s="16"/>
      <c r="G20" s="16"/>
      <c r="H20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87401575" footer="0.0" header="0.0" left="0.511811024" right="0.511811024" top="0.787401575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71"/>
    <col customWidth="1" min="2" max="2" width="36.0"/>
    <col customWidth="1" min="3" max="3" width="10.29"/>
    <col customWidth="1" min="4" max="4" width="15.71"/>
    <col customWidth="1" min="5" max="5" width="14.43"/>
    <col customWidth="1" min="6" max="6" width="9.0"/>
    <col customWidth="1" min="7" max="7" width="15.71"/>
    <col customWidth="1" min="8" max="9" width="24.0"/>
    <col customWidth="1" min="10" max="10" width="22.86"/>
    <col customWidth="1" min="11" max="11" width="10.14"/>
    <col customWidth="1" min="12" max="12" width="6.29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7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104</v>
      </c>
      <c r="B2" s="7" t="s">
        <v>10</v>
      </c>
      <c r="C2" s="8">
        <v>1.0</v>
      </c>
      <c r="D2" s="8">
        <v>0.0</v>
      </c>
      <c r="E2" s="8">
        <f t="shared" ref="E2:E19" si="1">C2*D2</f>
        <v>0</v>
      </c>
      <c r="F2" s="8">
        <f>SUM(E2:E7)/20</f>
        <v>3.4</v>
      </c>
      <c r="G2" s="8">
        <f>(F2-2)/(6-2)</f>
        <v>0.35</v>
      </c>
      <c r="H2" s="9" t="s">
        <v>11</v>
      </c>
      <c r="I2" s="27"/>
      <c r="J2" s="20" t="s">
        <v>65</v>
      </c>
      <c r="K2" s="8">
        <v>2.0</v>
      </c>
      <c r="L2" s="11">
        <f t="shared" ref="L2:L4" si="2">(K2/19)*100</f>
        <v>10.52631579</v>
      </c>
    </row>
    <row r="3">
      <c r="B3" s="7" t="s">
        <v>13</v>
      </c>
      <c r="C3" s="8">
        <v>2.0</v>
      </c>
      <c r="D3" s="8">
        <v>6.0</v>
      </c>
      <c r="E3" s="8">
        <f t="shared" si="1"/>
        <v>12</v>
      </c>
      <c r="I3" s="28"/>
      <c r="J3" s="21" t="s">
        <v>11</v>
      </c>
      <c r="K3" s="8">
        <v>8.0</v>
      </c>
      <c r="L3" s="11">
        <f t="shared" si="2"/>
        <v>42.10526316</v>
      </c>
    </row>
    <row r="4">
      <c r="B4" s="7" t="s">
        <v>14</v>
      </c>
      <c r="C4" s="8">
        <v>3.0</v>
      </c>
      <c r="D4" s="8">
        <v>7.0</v>
      </c>
      <c r="E4" s="8">
        <f t="shared" si="1"/>
        <v>21</v>
      </c>
      <c r="I4" s="29"/>
      <c r="J4" s="22" t="s">
        <v>15</v>
      </c>
      <c r="K4" s="8">
        <v>9.0</v>
      </c>
      <c r="L4" s="11">
        <f t="shared" si="2"/>
        <v>47.36842105</v>
      </c>
      <c r="M4" s="21" t="s">
        <v>11</v>
      </c>
    </row>
    <row r="5">
      <c r="B5" s="7" t="s">
        <v>16</v>
      </c>
      <c r="C5" s="8">
        <v>4.0</v>
      </c>
      <c r="D5" s="8">
        <v>2.0</v>
      </c>
      <c r="E5" s="8">
        <f t="shared" si="1"/>
        <v>8</v>
      </c>
    </row>
    <row r="6">
      <c r="B6" s="7" t="s">
        <v>17</v>
      </c>
      <c r="C6" s="8">
        <v>5.0</v>
      </c>
      <c r="D6" s="8">
        <v>3.0</v>
      </c>
      <c r="E6" s="8">
        <f t="shared" si="1"/>
        <v>15</v>
      </c>
    </row>
    <row r="7">
      <c r="B7" s="7" t="s">
        <v>18</v>
      </c>
      <c r="C7" s="8">
        <v>6.0</v>
      </c>
      <c r="D7" s="8">
        <v>2.0</v>
      </c>
      <c r="E7" s="8">
        <f t="shared" si="1"/>
        <v>12</v>
      </c>
    </row>
    <row r="8">
      <c r="A8" s="6" t="s">
        <v>19</v>
      </c>
      <c r="B8" s="13" t="s">
        <v>20</v>
      </c>
      <c r="C8" s="8">
        <v>6.0</v>
      </c>
      <c r="D8" s="8">
        <v>13.0</v>
      </c>
      <c r="E8" s="8">
        <f t="shared" si="1"/>
        <v>78</v>
      </c>
      <c r="F8" s="8">
        <f>SUM(E8:E9)/20</f>
        <v>4.25</v>
      </c>
      <c r="G8" s="8">
        <f>(F8-1)/(6-1)</f>
        <v>0.65</v>
      </c>
      <c r="H8" s="9" t="s">
        <v>11</v>
      </c>
    </row>
    <row r="9">
      <c r="B9" s="13" t="s">
        <v>21</v>
      </c>
      <c r="C9" s="8">
        <v>1.0</v>
      </c>
      <c r="D9" s="8">
        <v>7.0</v>
      </c>
      <c r="E9" s="8">
        <f t="shared" si="1"/>
        <v>7</v>
      </c>
    </row>
    <row r="10">
      <c r="A10" s="6" t="s">
        <v>22</v>
      </c>
      <c r="B10" s="13" t="s">
        <v>23</v>
      </c>
      <c r="C10" s="8">
        <v>1.0</v>
      </c>
      <c r="D10" s="8">
        <v>1.0</v>
      </c>
      <c r="E10" s="8">
        <f t="shared" si="1"/>
        <v>1</v>
      </c>
      <c r="F10" s="8">
        <f>SUM(E10:E11)/20</f>
        <v>5.75</v>
      </c>
      <c r="G10" s="8">
        <f>(F10-1)/(6-1)</f>
        <v>0.95</v>
      </c>
      <c r="H10" s="12" t="s">
        <v>15</v>
      </c>
    </row>
    <row r="11">
      <c r="B11" s="13" t="s">
        <v>24</v>
      </c>
      <c r="C11" s="8">
        <v>6.0</v>
      </c>
      <c r="D11" s="8">
        <v>19.0</v>
      </c>
      <c r="E11" s="8">
        <f t="shared" si="1"/>
        <v>114</v>
      </c>
    </row>
    <row r="12">
      <c r="A12" s="14" t="s">
        <v>25</v>
      </c>
      <c r="B12" s="15" t="s">
        <v>26</v>
      </c>
      <c r="C12" s="8">
        <v>1.0</v>
      </c>
      <c r="D12" s="8">
        <v>0.0</v>
      </c>
      <c r="E12" s="8">
        <f t="shared" si="1"/>
        <v>0</v>
      </c>
      <c r="F12" s="8">
        <f>SUM(E12:E16)/20</f>
        <v>3.4</v>
      </c>
      <c r="G12" s="8">
        <f>(F12-2)/(6-2)</f>
        <v>0.35</v>
      </c>
      <c r="H12" s="9" t="s">
        <v>11</v>
      </c>
    </row>
    <row r="13">
      <c r="B13" s="13" t="s">
        <v>27</v>
      </c>
      <c r="C13" s="8">
        <v>2.0</v>
      </c>
      <c r="D13" s="8">
        <v>1.0</v>
      </c>
      <c r="E13" s="8">
        <f t="shared" si="1"/>
        <v>2</v>
      </c>
    </row>
    <row r="14">
      <c r="B14" s="13" t="s">
        <v>28</v>
      </c>
      <c r="C14" s="8">
        <v>3.0</v>
      </c>
      <c r="D14" s="8">
        <v>12.0</v>
      </c>
      <c r="E14" s="8">
        <f t="shared" si="1"/>
        <v>36</v>
      </c>
    </row>
    <row r="15">
      <c r="B15" s="13" t="s">
        <v>29</v>
      </c>
      <c r="C15" s="8">
        <v>4.0</v>
      </c>
      <c r="D15" s="8">
        <v>6.0</v>
      </c>
      <c r="E15" s="8">
        <f t="shared" si="1"/>
        <v>24</v>
      </c>
    </row>
    <row r="16">
      <c r="B16" s="13" t="s">
        <v>30</v>
      </c>
      <c r="C16" s="8">
        <v>6.0</v>
      </c>
      <c r="D16" s="8">
        <v>1.0</v>
      </c>
      <c r="E16" s="8">
        <f t="shared" si="1"/>
        <v>6</v>
      </c>
    </row>
    <row r="17">
      <c r="A17" s="14" t="s">
        <v>31</v>
      </c>
      <c r="B17" s="13" t="s">
        <v>32</v>
      </c>
      <c r="C17" s="8">
        <v>6.0</v>
      </c>
      <c r="D17" s="8">
        <v>13.0</v>
      </c>
      <c r="E17" s="8">
        <f t="shared" si="1"/>
        <v>78</v>
      </c>
      <c r="F17" s="8">
        <f>SUM(E17:E19)/19</f>
        <v>5.052631579</v>
      </c>
      <c r="G17" s="8">
        <f>(F17-3)/(6-3)</f>
        <v>0.6842105263</v>
      </c>
      <c r="H17" s="9" t="s">
        <v>11</v>
      </c>
    </row>
    <row r="18">
      <c r="B18" s="8" t="s">
        <v>33</v>
      </c>
      <c r="C18" s="8">
        <v>3.0</v>
      </c>
      <c r="D18" s="8">
        <v>6.0</v>
      </c>
      <c r="E18" s="8">
        <f t="shared" si="1"/>
        <v>18</v>
      </c>
    </row>
    <row r="19">
      <c r="B19" s="13" t="s">
        <v>34</v>
      </c>
      <c r="C19" s="8">
        <v>1.0</v>
      </c>
      <c r="D19" s="8">
        <v>0.0</v>
      </c>
      <c r="E19" s="8">
        <f t="shared" si="1"/>
        <v>0</v>
      </c>
    </row>
    <row r="20">
      <c r="A20" s="6" t="s">
        <v>35</v>
      </c>
      <c r="B20" s="16"/>
      <c r="C20" s="16"/>
      <c r="D20" s="16"/>
      <c r="E20" s="16"/>
      <c r="F20" s="16"/>
      <c r="G20" s="16"/>
      <c r="H20" s="16"/>
    </row>
    <row r="21" ht="15.75" customHeight="1">
      <c r="A21" s="6" t="s">
        <v>36</v>
      </c>
      <c r="B21" s="7" t="s">
        <v>20</v>
      </c>
      <c r="C21" s="16">
        <v>1.0</v>
      </c>
      <c r="D21" s="16">
        <v>8.0</v>
      </c>
      <c r="E21" s="16">
        <f t="shared" ref="E21:E54" si="3">C21*D21</f>
        <v>8</v>
      </c>
      <c r="F21" s="16">
        <f>SUM(E21:E22)/20</f>
        <v>4</v>
      </c>
      <c r="G21" s="16">
        <f>(F21-1)/(6-1)</f>
        <v>0.6</v>
      </c>
      <c r="H21" s="9" t="s">
        <v>11</v>
      </c>
    </row>
    <row r="22" ht="15.75" customHeight="1">
      <c r="A22" s="16"/>
      <c r="B22" s="7" t="s">
        <v>21</v>
      </c>
      <c r="C22" s="16">
        <v>6.0</v>
      </c>
      <c r="D22" s="16">
        <v>12.0</v>
      </c>
      <c r="E22" s="16">
        <f t="shared" si="3"/>
        <v>72</v>
      </c>
      <c r="F22" s="16"/>
      <c r="G22" s="16"/>
      <c r="H22" s="16"/>
    </row>
    <row r="23" ht="15.75" customHeight="1">
      <c r="A23" s="6" t="s">
        <v>37</v>
      </c>
      <c r="B23" s="7" t="s">
        <v>20</v>
      </c>
      <c r="C23" s="16">
        <v>1.0</v>
      </c>
      <c r="D23" s="16">
        <v>20.0</v>
      </c>
      <c r="E23" s="16">
        <f t="shared" si="3"/>
        <v>20</v>
      </c>
      <c r="F23" s="16">
        <f>SUM(E23:E24)/20</f>
        <v>1</v>
      </c>
      <c r="G23" s="16">
        <f>(F23-1)/(6-1)</f>
        <v>0</v>
      </c>
      <c r="H23" s="10" t="s">
        <v>12</v>
      </c>
    </row>
    <row r="24" ht="15.75" customHeight="1">
      <c r="A24" s="17"/>
      <c r="B24" s="7" t="s">
        <v>21</v>
      </c>
      <c r="C24" s="16">
        <v>6.0</v>
      </c>
      <c r="D24" s="16">
        <v>0.0</v>
      </c>
      <c r="E24" s="16">
        <f t="shared" si="3"/>
        <v>0</v>
      </c>
      <c r="F24" s="16"/>
      <c r="G24" s="16"/>
      <c r="H24" s="16"/>
    </row>
    <row r="25" ht="15.75" customHeight="1">
      <c r="A25" s="6" t="s">
        <v>38</v>
      </c>
      <c r="B25" s="7" t="s">
        <v>20</v>
      </c>
      <c r="C25" s="16">
        <v>1.0</v>
      </c>
      <c r="D25" s="16">
        <v>0.0</v>
      </c>
      <c r="E25" s="16">
        <f t="shared" si="3"/>
        <v>0</v>
      </c>
      <c r="F25" s="16">
        <f>SUM(E25:E26)/20</f>
        <v>6</v>
      </c>
      <c r="G25" s="16">
        <f>(F25-1)/(6-1)</f>
        <v>1</v>
      </c>
      <c r="H25" s="12" t="s">
        <v>15</v>
      </c>
    </row>
    <row r="26" ht="15.75" customHeight="1">
      <c r="A26" s="17"/>
      <c r="B26" s="7" t="s">
        <v>21</v>
      </c>
      <c r="C26" s="16">
        <v>6.0</v>
      </c>
      <c r="D26" s="16">
        <v>20.0</v>
      </c>
      <c r="E26" s="16">
        <f t="shared" si="3"/>
        <v>120</v>
      </c>
      <c r="F26" s="16"/>
      <c r="G26" s="16"/>
      <c r="H26" s="16"/>
    </row>
    <row r="27" ht="15.75" customHeight="1">
      <c r="A27" s="6" t="s">
        <v>39</v>
      </c>
      <c r="B27" s="7" t="s">
        <v>20</v>
      </c>
      <c r="C27" s="16">
        <v>1.0</v>
      </c>
      <c r="D27" s="16">
        <v>6.0</v>
      </c>
      <c r="E27" s="16">
        <f t="shared" si="3"/>
        <v>6</v>
      </c>
      <c r="F27" s="16">
        <f>SUM(E27:E28)/20</f>
        <v>4.5</v>
      </c>
      <c r="G27" s="16">
        <f>(F27-1)/(6-1)</f>
        <v>0.7</v>
      </c>
      <c r="H27" s="12" t="s">
        <v>15</v>
      </c>
    </row>
    <row r="28" ht="15.75" customHeight="1">
      <c r="A28" s="17"/>
      <c r="B28" s="7" t="s">
        <v>21</v>
      </c>
      <c r="C28" s="16">
        <v>6.0</v>
      </c>
      <c r="D28" s="16">
        <v>14.0</v>
      </c>
      <c r="E28" s="16">
        <f t="shared" si="3"/>
        <v>84</v>
      </c>
      <c r="F28" s="16"/>
      <c r="G28" s="16"/>
      <c r="H28" s="16"/>
    </row>
    <row r="29" ht="15.75" customHeight="1">
      <c r="A29" s="17" t="s">
        <v>40</v>
      </c>
      <c r="B29" s="7" t="s">
        <v>20</v>
      </c>
      <c r="C29" s="16">
        <v>1.0</v>
      </c>
      <c r="D29" s="16">
        <v>1.0</v>
      </c>
      <c r="E29" s="16">
        <f t="shared" si="3"/>
        <v>1</v>
      </c>
      <c r="F29" s="16">
        <f>SUM(E29:E30)/20</f>
        <v>5.75</v>
      </c>
      <c r="G29" s="16">
        <f>(F29-1)/(6-1)</f>
        <v>0.95</v>
      </c>
      <c r="H29" s="12" t="s">
        <v>15</v>
      </c>
    </row>
    <row r="30" ht="15.75" customHeight="1">
      <c r="A30" s="17"/>
      <c r="B30" s="7" t="s">
        <v>21</v>
      </c>
      <c r="C30" s="16">
        <v>6.0</v>
      </c>
      <c r="D30" s="16">
        <v>19.0</v>
      </c>
      <c r="E30" s="16">
        <f t="shared" si="3"/>
        <v>114</v>
      </c>
      <c r="F30" s="16"/>
      <c r="G30" s="16"/>
      <c r="H30" s="16"/>
    </row>
    <row r="31" ht="15.75" customHeight="1">
      <c r="A31" s="6" t="s">
        <v>41</v>
      </c>
      <c r="B31" s="7" t="s">
        <v>20</v>
      </c>
      <c r="C31" s="16">
        <v>1.0</v>
      </c>
      <c r="D31" s="16">
        <v>2.0</v>
      </c>
      <c r="E31" s="16">
        <f t="shared" si="3"/>
        <v>2</v>
      </c>
      <c r="F31" s="16">
        <f>SUM(E31:E32)/20</f>
        <v>5.5</v>
      </c>
      <c r="G31" s="16">
        <f>(F31-1)/(6-1)</f>
        <v>0.9</v>
      </c>
      <c r="H31" s="12" t="s">
        <v>15</v>
      </c>
    </row>
    <row r="32" ht="15.75" customHeight="1">
      <c r="A32" s="17"/>
      <c r="B32" s="7" t="s">
        <v>21</v>
      </c>
      <c r="C32" s="16">
        <v>6.0</v>
      </c>
      <c r="D32" s="16">
        <v>18.0</v>
      </c>
      <c r="E32" s="16">
        <f t="shared" si="3"/>
        <v>108</v>
      </c>
      <c r="F32" s="16"/>
      <c r="G32" s="16"/>
      <c r="H32" s="16"/>
    </row>
    <row r="33" ht="15.75" customHeight="1">
      <c r="A33" s="6" t="s">
        <v>42</v>
      </c>
      <c r="B33" s="7" t="s">
        <v>20</v>
      </c>
      <c r="C33" s="16">
        <v>1.0</v>
      </c>
      <c r="D33" s="16">
        <v>6.0</v>
      </c>
      <c r="E33" s="16">
        <f t="shared" si="3"/>
        <v>6</v>
      </c>
      <c r="F33" s="16">
        <f>SUM(E33:E34)/20</f>
        <v>4.5</v>
      </c>
      <c r="G33" s="16">
        <f>(F33-1)/(6-1)</f>
        <v>0.7</v>
      </c>
      <c r="H33" s="12" t="s">
        <v>15</v>
      </c>
    </row>
    <row r="34" ht="15.75" customHeight="1">
      <c r="A34" s="17"/>
      <c r="B34" s="7" t="s">
        <v>21</v>
      </c>
      <c r="C34" s="16">
        <v>6.0</v>
      </c>
      <c r="D34" s="16">
        <v>14.0</v>
      </c>
      <c r="E34" s="16">
        <f t="shared" si="3"/>
        <v>84</v>
      </c>
      <c r="F34" s="16"/>
      <c r="G34" s="16"/>
      <c r="H34" s="16"/>
    </row>
    <row r="35" ht="15.75" customHeight="1">
      <c r="A35" s="6" t="s">
        <v>43</v>
      </c>
      <c r="B35" s="7" t="s">
        <v>20</v>
      </c>
      <c r="C35" s="16">
        <v>1.0</v>
      </c>
      <c r="D35" s="16">
        <v>2.0</v>
      </c>
      <c r="E35" s="16">
        <f t="shared" si="3"/>
        <v>2</v>
      </c>
      <c r="F35" s="16">
        <f>SUM(E35:E36)/20</f>
        <v>5.5</v>
      </c>
      <c r="G35" s="16">
        <f>(F35-1)/(6-1)</f>
        <v>0.9</v>
      </c>
      <c r="H35" s="12" t="s">
        <v>15</v>
      </c>
    </row>
    <row r="36" ht="15.75" customHeight="1">
      <c r="A36" s="17"/>
      <c r="B36" s="7" t="s">
        <v>21</v>
      </c>
      <c r="C36" s="16">
        <v>6.0</v>
      </c>
      <c r="D36" s="16">
        <v>18.0</v>
      </c>
      <c r="E36" s="16">
        <f t="shared" si="3"/>
        <v>108</v>
      </c>
      <c r="F36" s="16"/>
      <c r="G36" s="16"/>
      <c r="H36" s="16"/>
    </row>
    <row r="37" ht="15.75" customHeight="1">
      <c r="A37" s="6" t="s">
        <v>44</v>
      </c>
      <c r="B37" s="7" t="s">
        <v>20</v>
      </c>
      <c r="C37" s="16">
        <v>1.0</v>
      </c>
      <c r="D37" s="16">
        <v>0.0</v>
      </c>
      <c r="E37" s="16">
        <f t="shared" si="3"/>
        <v>0</v>
      </c>
      <c r="F37" s="16">
        <f>SUM(E37:E38)/20</f>
        <v>6</v>
      </c>
      <c r="G37" s="16">
        <f>(F37-1)/(6-1)</f>
        <v>1</v>
      </c>
      <c r="H37" s="12" t="s">
        <v>15</v>
      </c>
    </row>
    <row r="38" ht="15.75" customHeight="1">
      <c r="A38" s="17"/>
      <c r="B38" s="7" t="s">
        <v>21</v>
      </c>
      <c r="C38" s="16">
        <v>6.0</v>
      </c>
      <c r="D38" s="16">
        <v>20.0</v>
      </c>
      <c r="E38" s="16">
        <f t="shared" si="3"/>
        <v>120</v>
      </c>
      <c r="F38" s="16"/>
      <c r="G38" s="16"/>
      <c r="H38" s="16"/>
    </row>
    <row r="39" ht="15.75" customHeight="1">
      <c r="A39" s="6" t="s">
        <v>45</v>
      </c>
      <c r="B39" s="7" t="s">
        <v>20</v>
      </c>
      <c r="C39" s="16">
        <v>1.0</v>
      </c>
      <c r="D39" s="16">
        <v>1.0</v>
      </c>
      <c r="E39" s="16">
        <f t="shared" si="3"/>
        <v>1</v>
      </c>
      <c r="F39" s="16">
        <f>SUM(E39:E40)/20</f>
        <v>5.75</v>
      </c>
      <c r="G39" s="16">
        <f>(F39-1)/(6-1)</f>
        <v>0.95</v>
      </c>
      <c r="H39" s="12" t="s">
        <v>15</v>
      </c>
    </row>
    <row r="40" ht="15.75" customHeight="1">
      <c r="A40" s="17"/>
      <c r="B40" s="7" t="s">
        <v>21</v>
      </c>
      <c r="C40" s="16">
        <v>6.0</v>
      </c>
      <c r="D40" s="16">
        <v>19.0</v>
      </c>
      <c r="E40" s="16">
        <f t="shared" si="3"/>
        <v>114</v>
      </c>
      <c r="F40" s="16"/>
      <c r="G40" s="16"/>
      <c r="H40" s="16"/>
    </row>
    <row r="41" ht="15.75" customHeight="1">
      <c r="A41" s="6" t="s">
        <v>46</v>
      </c>
      <c r="B41" s="16" t="s">
        <v>47</v>
      </c>
      <c r="C41" s="16">
        <v>6.0</v>
      </c>
      <c r="D41" s="16">
        <v>2.0</v>
      </c>
      <c r="E41" s="16">
        <f t="shared" si="3"/>
        <v>12</v>
      </c>
      <c r="F41" s="16">
        <f>SUM(E41:E43)/20</f>
        <v>3.3</v>
      </c>
      <c r="G41" s="16">
        <f>(F41-3)/(6-3)</f>
        <v>0.1</v>
      </c>
      <c r="H41" s="10" t="s">
        <v>12</v>
      </c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ht="15.75" customHeight="1">
      <c r="A42" s="16"/>
      <c r="B42" s="7" t="s">
        <v>48</v>
      </c>
      <c r="C42" s="16">
        <v>3.0</v>
      </c>
      <c r="D42" s="16">
        <v>18.0</v>
      </c>
      <c r="E42" s="16">
        <f t="shared" si="3"/>
        <v>54</v>
      </c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ht="15.75" customHeight="1">
      <c r="A43" s="17"/>
      <c r="B43" s="7" t="s">
        <v>49</v>
      </c>
      <c r="C43" s="16">
        <v>1.0</v>
      </c>
      <c r="D43" s="16">
        <v>0.0</v>
      </c>
      <c r="E43" s="16">
        <f t="shared" si="3"/>
        <v>0</v>
      </c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ht="15.75" customHeight="1">
      <c r="A44" s="14" t="s">
        <v>50</v>
      </c>
      <c r="B44" s="7" t="s">
        <v>51</v>
      </c>
      <c r="C44" s="16">
        <v>1.0</v>
      </c>
      <c r="D44" s="16">
        <v>0.0</v>
      </c>
      <c r="E44" s="8">
        <f t="shared" si="3"/>
        <v>0</v>
      </c>
      <c r="F44" s="8">
        <f>SUM(E44:E47)/20</f>
        <v>4.4</v>
      </c>
      <c r="G44" s="8">
        <f>(F44-2)/(6-2)</f>
        <v>0.6</v>
      </c>
      <c r="H44" s="9" t="s">
        <v>11</v>
      </c>
    </row>
    <row r="45" ht="15.75" customHeight="1">
      <c r="B45" s="7" t="s">
        <v>52</v>
      </c>
      <c r="C45" s="16">
        <v>2.0</v>
      </c>
      <c r="D45" s="16">
        <v>8.0</v>
      </c>
      <c r="E45" s="8">
        <f t="shared" si="3"/>
        <v>16</v>
      </c>
    </row>
    <row r="46" ht="15.75" customHeight="1">
      <c r="B46" s="7" t="s">
        <v>53</v>
      </c>
      <c r="C46" s="16">
        <v>4.0</v>
      </c>
      <c r="D46" s="16">
        <v>0.0</v>
      </c>
      <c r="E46" s="8">
        <f t="shared" si="3"/>
        <v>0</v>
      </c>
    </row>
    <row r="47" ht="15.75" customHeight="1">
      <c r="A47" s="16"/>
      <c r="B47" s="7" t="s">
        <v>54</v>
      </c>
      <c r="C47" s="16">
        <v>6.0</v>
      </c>
      <c r="D47" s="8">
        <v>12.0</v>
      </c>
      <c r="E47" s="8">
        <f t="shared" si="3"/>
        <v>72</v>
      </c>
    </row>
    <row r="48" ht="15.75" customHeight="1">
      <c r="A48" s="14" t="s">
        <v>55</v>
      </c>
      <c r="B48" s="18" t="s">
        <v>56</v>
      </c>
      <c r="C48" s="16">
        <v>1.0</v>
      </c>
      <c r="D48" s="8">
        <v>1.0</v>
      </c>
      <c r="E48" s="8">
        <f t="shared" si="3"/>
        <v>1</v>
      </c>
      <c r="F48" s="8">
        <f>SUM(E48:E51)/20</f>
        <v>3.95</v>
      </c>
      <c r="G48" s="8">
        <f>(F48-1)/(6-1)</f>
        <v>0.59</v>
      </c>
      <c r="H48" s="9" t="s">
        <v>11</v>
      </c>
    </row>
    <row r="49" ht="15.75" customHeight="1">
      <c r="B49" s="19" t="s">
        <v>57</v>
      </c>
      <c r="C49" s="16">
        <v>2.0</v>
      </c>
      <c r="D49" s="8">
        <v>0.0</v>
      </c>
      <c r="E49" s="8">
        <f t="shared" si="3"/>
        <v>0</v>
      </c>
    </row>
    <row r="50" ht="15.75" customHeight="1">
      <c r="B50" s="13" t="s">
        <v>58</v>
      </c>
      <c r="C50" s="16">
        <v>4.0</v>
      </c>
      <c r="D50" s="8">
        <v>18.0</v>
      </c>
      <c r="E50" s="8">
        <f t="shared" si="3"/>
        <v>72</v>
      </c>
    </row>
    <row r="51" ht="15.75" customHeight="1">
      <c r="B51" s="13" t="s">
        <v>59</v>
      </c>
      <c r="C51" s="16">
        <v>6.0</v>
      </c>
      <c r="D51" s="8">
        <v>1.0</v>
      </c>
      <c r="E51" s="8">
        <f t="shared" si="3"/>
        <v>6</v>
      </c>
    </row>
    <row r="52" ht="15.75" customHeight="1">
      <c r="A52" s="14" t="s">
        <v>60</v>
      </c>
      <c r="B52" s="13" t="s">
        <v>21</v>
      </c>
      <c r="C52" s="8">
        <v>1.0</v>
      </c>
      <c r="D52" s="16">
        <v>3.0</v>
      </c>
      <c r="E52" s="16">
        <f t="shared" si="3"/>
        <v>3</v>
      </c>
      <c r="F52" s="16">
        <f>SUM(E52:E54)/20</f>
        <v>3.3</v>
      </c>
      <c r="G52" s="16">
        <f>(F52-1)/(6-1)</f>
        <v>0.46</v>
      </c>
      <c r="H52" s="9" t="s">
        <v>11</v>
      </c>
    </row>
    <row r="53" ht="15.75" customHeight="1">
      <c r="B53" s="13" t="s">
        <v>61</v>
      </c>
      <c r="C53" s="8">
        <v>3.0</v>
      </c>
      <c r="D53" s="16">
        <v>13.0</v>
      </c>
      <c r="E53" s="16">
        <f t="shared" si="3"/>
        <v>39</v>
      </c>
    </row>
    <row r="54" ht="15.75" customHeight="1">
      <c r="B54" s="13" t="s">
        <v>62</v>
      </c>
      <c r="C54" s="8">
        <v>6.0</v>
      </c>
      <c r="D54" s="16">
        <v>4.0</v>
      </c>
      <c r="E54" s="16">
        <f t="shared" si="3"/>
        <v>24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6.57"/>
    <col customWidth="1" min="3" max="3" width="10.29"/>
    <col customWidth="1" min="4" max="4" width="15.71"/>
    <col customWidth="1" min="5" max="5" width="16.29"/>
    <col customWidth="1" min="6" max="6" width="9.0"/>
    <col customWidth="1" min="7" max="7" width="15.71"/>
    <col customWidth="1" min="8" max="8" width="24.0"/>
    <col customWidth="1" min="9" max="9" width="14.43"/>
    <col customWidth="1" min="10" max="10" width="22.86"/>
    <col customWidth="1" min="11" max="11" width="10.71"/>
    <col customWidth="1" min="12" max="12" width="9.0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63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64</v>
      </c>
      <c r="B2" s="7" t="s">
        <v>20</v>
      </c>
      <c r="C2" s="8">
        <v>1.0</v>
      </c>
      <c r="D2" s="8">
        <v>18.0</v>
      </c>
      <c r="E2" s="8">
        <f t="shared" ref="E2:E27" si="1">C2*D2</f>
        <v>18</v>
      </c>
      <c r="F2" s="8">
        <f>SUM(E2:E3)/20</f>
        <v>1.5</v>
      </c>
      <c r="G2" s="8">
        <f>(F2-1)/(6-1)</f>
        <v>0.1</v>
      </c>
      <c r="H2" s="10" t="s">
        <v>12</v>
      </c>
      <c r="J2" s="20" t="s">
        <v>65</v>
      </c>
      <c r="K2" s="8">
        <v>1.0</v>
      </c>
      <c r="L2" s="11">
        <f t="shared" ref="L2:L4" si="2">(K2/8)*100</f>
        <v>12.5</v>
      </c>
    </row>
    <row r="3">
      <c r="A3" s="16"/>
      <c r="B3" s="7" t="s">
        <v>21</v>
      </c>
      <c r="C3" s="8">
        <v>6.0</v>
      </c>
      <c r="D3" s="8">
        <v>2.0</v>
      </c>
      <c r="E3" s="8">
        <f t="shared" si="1"/>
        <v>12</v>
      </c>
      <c r="J3" s="21" t="s">
        <v>11</v>
      </c>
      <c r="K3" s="8">
        <v>4.0</v>
      </c>
      <c r="L3" s="11">
        <f t="shared" si="2"/>
        <v>50</v>
      </c>
    </row>
    <row r="4">
      <c r="A4" s="14" t="s">
        <v>66</v>
      </c>
      <c r="B4" s="13" t="s">
        <v>67</v>
      </c>
      <c r="C4" s="8">
        <v>6.0</v>
      </c>
      <c r="D4" s="8">
        <v>3.0</v>
      </c>
      <c r="E4" s="8">
        <f t="shared" si="1"/>
        <v>18</v>
      </c>
      <c r="F4" s="8">
        <f>SUM(E4:E6)/20</f>
        <v>2.85</v>
      </c>
      <c r="G4" s="8">
        <f>(F4-1)/(6-1)</f>
        <v>0.37</v>
      </c>
      <c r="H4" s="9" t="s">
        <v>105</v>
      </c>
      <c r="J4" s="22" t="s">
        <v>15</v>
      </c>
      <c r="K4" s="8">
        <v>3.0</v>
      </c>
      <c r="L4" s="11">
        <f t="shared" si="2"/>
        <v>37.5</v>
      </c>
      <c r="M4" s="21" t="s">
        <v>11</v>
      </c>
    </row>
    <row r="5">
      <c r="B5" s="13" t="s">
        <v>68</v>
      </c>
      <c r="C5" s="8">
        <v>3.0</v>
      </c>
      <c r="D5" s="8">
        <v>11.0</v>
      </c>
      <c r="E5" s="8">
        <f t="shared" si="1"/>
        <v>33</v>
      </c>
    </row>
    <row r="6">
      <c r="B6" s="13" t="s">
        <v>69</v>
      </c>
      <c r="C6" s="8">
        <v>1.0</v>
      </c>
      <c r="D6" s="8">
        <v>6.0</v>
      </c>
      <c r="E6" s="8">
        <f t="shared" si="1"/>
        <v>6</v>
      </c>
    </row>
    <row r="7">
      <c r="A7" s="14" t="s">
        <v>70</v>
      </c>
      <c r="B7" s="13" t="s">
        <v>71</v>
      </c>
      <c r="C7" s="8">
        <v>6.0</v>
      </c>
      <c r="D7" s="8">
        <v>0.0</v>
      </c>
      <c r="E7" s="8">
        <f t="shared" si="1"/>
        <v>0</v>
      </c>
      <c r="F7" s="8">
        <f>SUM(E7:E10)/20</f>
        <v>2.25</v>
      </c>
      <c r="G7" s="8">
        <f>(F7-1)/(4-1)</f>
        <v>0.4166666667</v>
      </c>
      <c r="H7" s="9" t="s">
        <v>11</v>
      </c>
    </row>
    <row r="8">
      <c r="B8" s="13" t="s">
        <v>72</v>
      </c>
      <c r="C8" s="8">
        <v>4.0</v>
      </c>
      <c r="D8" s="8">
        <v>5.0</v>
      </c>
      <c r="E8" s="8">
        <f t="shared" si="1"/>
        <v>20</v>
      </c>
    </row>
    <row r="9">
      <c r="B9" s="13" t="s">
        <v>73</v>
      </c>
      <c r="C9" s="8">
        <v>2.0</v>
      </c>
      <c r="D9" s="8">
        <v>10.0</v>
      </c>
      <c r="E9" s="8">
        <f t="shared" si="1"/>
        <v>20</v>
      </c>
    </row>
    <row r="10">
      <c r="B10" s="13" t="s">
        <v>74</v>
      </c>
      <c r="C10" s="8">
        <v>1.0</v>
      </c>
      <c r="D10" s="8">
        <v>5.0</v>
      </c>
      <c r="E10" s="8">
        <f t="shared" si="1"/>
        <v>5</v>
      </c>
    </row>
    <row r="11">
      <c r="A11" s="6" t="s">
        <v>75</v>
      </c>
      <c r="B11" s="7" t="s">
        <v>61</v>
      </c>
      <c r="C11" s="16">
        <v>1.0</v>
      </c>
      <c r="D11" s="16">
        <v>10.0</v>
      </c>
      <c r="E11" s="16">
        <f t="shared" si="1"/>
        <v>10</v>
      </c>
      <c r="F11" s="16">
        <f>SUM(E11:E12)/20</f>
        <v>3.5</v>
      </c>
      <c r="G11" s="16">
        <f>(F11-1)/(4-1)</f>
        <v>0.8333333333</v>
      </c>
      <c r="H11" s="12" t="s">
        <v>15</v>
      </c>
    </row>
    <row r="12">
      <c r="A12" s="16"/>
      <c r="B12" s="7" t="s">
        <v>21</v>
      </c>
      <c r="C12" s="16">
        <v>6.0</v>
      </c>
      <c r="D12" s="16">
        <v>10.0</v>
      </c>
      <c r="E12" s="16">
        <f t="shared" si="1"/>
        <v>60</v>
      </c>
      <c r="F12" s="16"/>
      <c r="G12" s="16"/>
      <c r="H12" s="16"/>
    </row>
    <row r="13">
      <c r="A13" s="14" t="s">
        <v>76</v>
      </c>
      <c r="B13" s="7" t="s">
        <v>77</v>
      </c>
      <c r="C13" s="16">
        <v>1.0</v>
      </c>
      <c r="D13" s="16">
        <v>1.0</v>
      </c>
      <c r="E13" s="16">
        <f t="shared" si="1"/>
        <v>1</v>
      </c>
      <c r="F13" s="16">
        <f>SUM(E13:E15)/20</f>
        <v>5.15</v>
      </c>
      <c r="G13" s="16">
        <f>(F13-1)/(6-1)</f>
        <v>0.83</v>
      </c>
      <c r="H13" s="12" t="s">
        <v>15</v>
      </c>
    </row>
    <row r="14">
      <c r="A14" s="23"/>
      <c r="B14" s="7" t="s">
        <v>78</v>
      </c>
      <c r="C14" s="16">
        <v>3.0</v>
      </c>
      <c r="D14" s="16">
        <v>4.0</v>
      </c>
      <c r="E14" s="16">
        <f t="shared" si="1"/>
        <v>12</v>
      </c>
      <c r="F14" s="16"/>
      <c r="G14" s="16"/>
      <c r="H14" s="16"/>
    </row>
    <row r="15">
      <c r="A15" s="23"/>
      <c r="B15" s="7" t="s">
        <v>79</v>
      </c>
      <c r="C15" s="16">
        <v>6.0</v>
      </c>
      <c r="D15" s="16">
        <v>15.0</v>
      </c>
      <c r="E15" s="16">
        <f t="shared" si="1"/>
        <v>90</v>
      </c>
      <c r="F15" s="16"/>
      <c r="G15" s="16"/>
      <c r="H15" s="16"/>
    </row>
    <row r="16">
      <c r="A16" s="14" t="s">
        <v>80</v>
      </c>
      <c r="B16" s="15" t="s">
        <v>81</v>
      </c>
      <c r="C16" s="16">
        <v>1.0</v>
      </c>
      <c r="D16" s="16">
        <v>2.0</v>
      </c>
      <c r="E16" s="16">
        <f t="shared" si="1"/>
        <v>2</v>
      </c>
      <c r="F16" s="16">
        <f>SUM(E16:E21)/20</f>
        <v>3.5</v>
      </c>
      <c r="G16" s="16">
        <f>(F16-1)/(7-1)</f>
        <v>0.4166666667</v>
      </c>
      <c r="H16" s="9" t="s">
        <v>11</v>
      </c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>
      <c r="A17" s="16"/>
      <c r="B17" s="7" t="s">
        <v>82</v>
      </c>
      <c r="C17" s="16">
        <v>2.0</v>
      </c>
      <c r="D17" s="16">
        <v>3.0</v>
      </c>
      <c r="E17" s="16">
        <f t="shared" si="1"/>
        <v>6</v>
      </c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>
      <c r="A18" s="16"/>
      <c r="B18" s="7" t="s">
        <v>83</v>
      </c>
      <c r="C18" s="16">
        <v>3.0</v>
      </c>
      <c r="D18" s="16">
        <v>4.0</v>
      </c>
      <c r="E18" s="16">
        <f t="shared" si="1"/>
        <v>12</v>
      </c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>
      <c r="A19" s="16"/>
      <c r="B19" s="7" t="s">
        <v>84</v>
      </c>
      <c r="C19" s="16">
        <v>4.0</v>
      </c>
      <c r="D19" s="16">
        <v>7.0</v>
      </c>
      <c r="E19" s="16">
        <f t="shared" si="1"/>
        <v>28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>
      <c r="A20" s="16"/>
      <c r="B20" s="7" t="s">
        <v>85</v>
      </c>
      <c r="C20" s="16">
        <v>5.0</v>
      </c>
      <c r="D20" s="16">
        <v>2.0</v>
      </c>
      <c r="E20" s="16">
        <f t="shared" si="1"/>
        <v>10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ht="15.75" customHeight="1">
      <c r="A21" s="16"/>
      <c r="B21" s="24">
        <v>5000000.0</v>
      </c>
      <c r="C21" s="16">
        <v>6.0</v>
      </c>
      <c r="D21" s="16">
        <v>2.0</v>
      </c>
      <c r="E21" s="16">
        <f t="shared" si="1"/>
        <v>12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ht="15.75" customHeight="1">
      <c r="A22" s="14" t="s">
        <v>86</v>
      </c>
      <c r="B22" s="25" t="s">
        <v>87</v>
      </c>
      <c r="C22" s="8">
        <v>1.0</v>
      </c>
      <c r="D22" s="16">
        <v>2.0</v>
      </c>
      <c r="E22" s="16">
        <f t="shared" si="1"/>
        <v>2</v>
      </c>
      <c r="F22" s="16">
        <f>SUM(E22:E24)/20</f>
        <v>5.5</v>
      </c>
      <c r="G22" s="16">
        <f>(F22-1)/(6-1)</f>
        <v>0.9</v>
      </c>
      <c r="H22" s="12" t="s">
        <v>15</v>
      </c>
    </row>
    <row r="23" ht="15.75" customHeight="1">
      <c r="B23" s="13" t="s">
        <v>88</v>
      </c>
      <c r="C23" s="8">
        <v>3.0</v>
      </c>
      <c r="D23" s="16">
        <v>0.0</v>
      </c>
      <c r="E23" s="16">
        <f t="shared" si="1"/>
        <v>0</v>
      </c>
    </row>
    <row r="24" ht="15.75" customHeight="1">
      <c r="B24" s="26" t="s">
        <v>89</v>
      </c>
      <c r="C24" s="8">
        <v>6.0</v>
      </c>
      <c r="D24" s="16">
        <v>18.0</v>
      </c>
      <c r="E24" s="16">
        <f t="shared" si="1"/>
        <v>108</v>
      </c>
    </row>
    <row r="25" ht="15.75" customHeight="1">
      <c r="A25" s="14" t="s">
        <v>90</v>
      </c>
      <c r="B25" s="13" t="s">
        <v>21</v>
      </c>
      <c r="C25" s="8">
        <v>1.0</v>
      </c>
      <c r="D25" s="16">
        <v>3.0</v>
      </c>
      <c r="E25" s="16">
        <f t="shared" si="1"/>
        <v>3</v>
      </c>
      <c r="F25" s="16">
        <f>SUM(E25:E27)/20</f>
        <v>3.3</v>
      </c>
      <c r="G25" s="16">
        <f>(F25-1)/(6-1)</f>
        <v>0.46</v>
      </c>
      <c r="H25" s="9" t="s">
        <v>11</v>
      </c>
    </row>
    <row r="26" ht="15.75" customHeight="1">
      <c r="B26" s="13" t="s">
        <v>20</v>
      </c>
      <c r="C26" s="8">
        <v>3.0</v>
      </c>
      <c r="D26" s="16">
        <v>13.0</v>
      </c>
      <c r="E26" s="16">
        <f t="shared" si="1"/>
        <v>39</v>
      </c>
    </row>
    <row r="27" ht="15.75" customHeight="1">
      <c r="B27" s="13" t="s">
        <v>87</v>
      </c>
      <c r="C27" s="8">
        <v>6.0</v>
      </c>
      <c r="D27" s="16">
        <v>4.0</v>
      </c>
      <c r="E27" s="16">
        <f t="shared" si="1"/>
        <v>24</v>
      </c>
    </row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29"/>
    <col customWidth="1" min="2" max="2" width="12.71"/>
    <col customWidth="1" min="3" max="3" width="10.29"/>
    <col customWidth="1" min="4" max="4" width="15.71"/>
    <col customWidth="1" min="5" max="5" width="14.29"/>
    <col customWidth="1" min="6" max="6" width="9.0"/>
    <col customWidth="1" min="7" max="7" width="15.71"/>
    <col customWidth="1" min="8" max="9" width="24.0"/>
    <col customWidth="1" min="10" max="10" width="22.86"/>
    <col customWidth="1" min="11" max="11" width="10.86"/>
    <col customWidth="1" min="12" max="12" width="9.0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30" t="s">
        <v>106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92</v>
      </c>
      <c r="B2" s="13" t="s">
        <v>20</v>
      </c>
      <c r="C2" s="8">
        <v>1.0</v>
      </c>
      <c r="D2" s="8">
        <v>14.0</v>
      </c>
      <c r="E2" s="8">
        <f t="shared" ref="E2:E20" si="1">C2*D2</f>
        <v>14</v>
      </c>
      <c r="F2" s="8">
        <f>SUM(E2:E3)/20</f>
        <v>2.5</v>
      </c>
      <c r="G2" s="8">
        <f>(F2-1)/(6-1)</f>
        <v>0.3</v>
      </c>
      <c r="H2" s="10" t="s">
        <v>12</v>
      </c>
      <c r="I2" s="28"/>
      <c r="J2" s="20" t="s">
        <v>65</v>
      </c>
      <c r="K2" s="8">
        <v>5.0</v>
      </c>
      <c r="L2" s="11">
        <f t="shared" ref="L2:L4" si="2">(K2/9)*100</f>
        <v>55.55555556</v>
      </c>
    </row>
    <row r="3">
      <c r="B3" s="13" t="s">
        <v>21</v>
      </c>
      <c r="C3" s="8">
        <v>6.0</v>
      </c>
      <c r="D3" s="8">
        <v>6.0</v>
      </c>
      <c r="E3" s="8">
        <f t="shared" si="1"/>
        <v>36</v>
      </c>
      <c r="I3" s="29"/>
      <c r="J3" s="21" t="s">
        <v>11</v>
      </c>
      <c r="K3" s="8">
        <v>1.0</v>
      </c>
      <c r="L3" s="11">
        <f t="shared" si="2"/>
        <v>11.11111111</v>
      </c>
    </row>
    <row r="4">
      <c r="A4" s="14" t="s">
        <v>93</v>
      </c>
      <c r="B4" s="13" t="s">
        <v>20</v>
      </c>
      <c r="C4" s="8">
        <v>1.0</v>
      </c>
      <c r="D4" s="8">
        <v>14.0</v>
      </c>
      <c r="E4" s="8">
        <f t="shared" si="1"/>
        <v>14</v>
      </c>
      <c r="F4" s="8">
        <f>SUM(E4:E5)/20</f>
        <v>2.5</v>
      </c>
      <c r="G4" s="8">
        <f>(F4-1)/(6-1)</f>
        <v>0.3</v>
      </c>
      <c r="H4" s="10" t="s">
        <v>12</v>
      </c>
      <c r="J4" s="22" t="s">
        <v>15</v>
      </c>
      <c r="K4" s="8">
        <v>3.0</v>
      </c>
      <c r="L4" s="11">
        <f t="shared" si="2"/>
        <v>33.33333333</v>
      </c>
      <c r="M4" s="21" t="s">
        <v>11</v>
      </c>
    </row>
    <row r="5">
      <c r="B5" s="13" t="s">
        <v>21</v>
      </c>
      <c r="C5" s="8">
        <v>6.0</v>
      </c>
      <c r="D5" s="8">
        <v>6.0</v>
      </c>
      <c r="E5" s="8">
        <f t="shared" si="1"/>
        <v>36</v>
      </c>
    </row>
    <row r="6">
      <c r="A6" s="14" t="s">
        <v>94</v>
      </c>
      <c r="B6" s="13" t="s">
        <v>20</v>
      </c>
      <c r="C6" s="8">
        <v>1.0</v>
      </c>
      <c r="D6" s="8">
        <v>16.0</v>
      </c>
      <c r="E6" s="8">
        <f t="shared" si="1"/>
        <v>16</v>
      </c>
      <c r="F6" s="8">
        <f>SUM(E6:E7)/20</f>
        <v>2</v>
      </c>
      <c r="G6" s="8">
        <f>(F6-1)/(6-1)</f>
        <v>0.2</v>
      </c>
      <c r="H6" s="10" t="s">
        <v>12</v>
      </c>
    </row>
    <row r="7">
      <c r="B7" s="13" t="s">
        <v>21</v>
      </c>
      <c r="C7" s="8">
        <v>6.0</v>
      </c>
      <c r="D7" s="8">
        <v>4.0</v>
      </c>
      <c r="E7" s="8">
        <f t="shared" si="1"/>
        <v>24</v>
      </c>
    </row>
    <row r="8">
      <c r="A8" s="6" t="s">
        <v>95</v>
      </c>
      <c r="B8" s="7" t="s">
        <v>61</v>
      </c>
      <c r="C8" s="16">
        <v>6.0</v>
      </c>
      <c r="D8" s="16">
        <v>20.0</v>
      </c>
      <c r="E8" s="16">
        <f t="shared" si="1"/>
        <v>120</v>
      </c>
      <c r="F8" s="16">
        <f>SUM(E8:E9)/20</f>
        <v>6</v>
      </c>
      <c r="G8" s="16">
        <f>(F8-0)/(6-0)</f>
        <v>1</v>
      </c>
      <c r="H8" s="12" t="s">
        <v>15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>
      <c r="A9" s="16"/>
      <c r="B9" s="7" t="s">
        <v>21</v>
      </c>
      <c r="C9" s="16">
        <v>1.0</v>
      </c>
      <c r="D9" s="16">
        <v>0.0</v>
      </c>
      <c r="E9" s="16">
        <f t="shared" si="1"/>
        <v>0</v>
      </c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>
      <c r="A10" s="14" t="s">
        <v>96</v>
      </c>
      <c r="B10" s="7" t="s">
        <v>61</v>
      </c>
      <c r="C10" s="16">
        <v>6.0</v>
      </c>
      <c r="D10" s="16">
        <v>0.0</v>
      </c>
      <c r="E10" s="16">
        <f t="shared" si="1"/>
        <v>0</v>
      </c>
      <c r="F10" s="16">
        <f>SUM(E10:E11)/20</f>
        <v>1</v>
      </c>
      <c r="G10" s="16">
        <f>(F10-1)/(6-1)</f>
        <v>0</v>
      </c>
      <c r="H10" s="10" t="s">
        <v>12</v>
      </c>
    </row>
    <row r="11">
      <c r="A11" s="16"/>
      <c r="B11" s="7" t="s">
        <v>21</v>
      </c>
      <c r="C11" s="16">
        <v>1.0</v>
      </c>
      <c r="D11" s="16">
        <v>20.0</v>
      </c>
      <c r="E11" s="16">
        <f t="shared" si="1"/>
        <v>20</v>
      </c>
      <c r="F11" s="16"/>
      <c r="G11" s="16"/>
      <c r="H11" s="16"/>
    </row>
    <row r="12">
      <c r="A12" s="6" t="s">
        <v>97</v>
      </c>
      <c r="B12" s="7" t="s">
        <v>98</v>
      </c>
      <c r="C12" s="16">
        <v>1.0</v>
      </c>
      <c r="D12" s="16">
        <v>9.0</v>
      </c>
      <c r="E12" s="16">
        <f t="shared" si="1"/>
        <v>9</v>
      </c>
      <c r="F12" s="16">
        <f>SUM(E12:E14)/22</f>
        <v>3.681818182</v>
      </c>
      <c r="G12" s="16">
        <f>(F12-2)/(6-2)</f>
        <v>0.4204545455</v>
      </c>
      <c r="H12" s="9" t="s">
        <v>11</v>
      </c>
      <c r="I12" s="16"/>
    </row>
    <row r="13">
      <c r="A13" s="16"/>
      <c r="B13" s="7" t="s">
        <v>99</v>
      </c>
      <c r="C13" s="16">
        <v>3.0</v>
      </c>
      <c r="D13" s="16">
        <v>2.0</v>
      </c>
      <c r="E13" s="16">
        <f t="shared" si="1"/>
        <v>6</v>
      </c>
      <c r="F13" s="16"/>
      <c r="G13" s="16"/>
      <c r="H13" s="16"/>
      <c r="I13" s="16"/>
    </row>
    <row r="14">
      <c r="A14" s="16"/>
      <c r="B14" s="16" t="s">
        <v>100</v>
      </c>
      <c r="C14" s="16">
        <v>6.0</v>
      </c>
      <c r="D14" s="16">
        <v>11.0</v>
      </c>
      <c r="E14" s="16">
        <f t="shared" si="1"/>
        <v>66</v>
      </c>
      <c r="F14" s="16"/>
      <c r="G14" s="16"/>
      <c r="H14" s="16"/>
      <c r="I14" s="16"/>
    </row>
    <row r="15">
      <c r="A15" s="6" t="s">
        <v>101</v>
      </c>
      <c r="B15" s="7" t="s">
        <v>20</v>
      </c>
      <c r="C15" s="8">
        <v>6.0</v>
      </c>
      <c r="D15" s="16">
        <v>16.0</v>
      </c>
      <c r="E15" s="16">
        <f t="shared" si="1"/>
        <v>96</v>
      </c>
      <c r="F15" s="8">
        <f>SUM(E15:E16)/20</f>
        <v>5</v>
      </c>
      <c r="G15" s="8">
        <f>(F15-1)/(6-1)</f>
        <v>0.8</v>
      </c>
      <c r="H15" s="12" t="s">
        <v>15</v>
      </c>
    </row>
    <row r="16">
      <c r="A16" s="16"/>
      <c r="B16" s="7" t="s">
        <v>21</v>
      </c>
      <c r="C16" s="8">
        <v>1.0</v>
      </c>
      <c r="D16" s="16">
        <v>4.0</v>
      </c>
      <c r="E16" s="16">
        <f t="shared" si="1"/>
        <v>4</v>
      </c>
    </row>
    <row r="17">
      <c r="A17" s="6" t="s">
        <v>102</v>
      </c>
      <c r="B17" s="7" t="s">
        <v>20</v>
      </c>
      <c r="C17" s="8">
        <v>6.0</v>
      </c>
      <c r="D17" s="16">
        <v>18.0</v>
      </c>
      <c r="E17" s="16">
        <f t="shared" si="1"/>
        <v>108</v>
      </c>
      <c r="F17" s="8">
        <f>SUM(E17:E18)/20</f>
        <v>5.5</v>
      </c>
      <c r="G17" s="8">
        <f>(F17-1)/(6-1)</f>
        <v>0.9</v>
      </c>
      <c r="H17" s="12" t="s">
        <v>15</v>
      </c>
    </row>
    <row r="18">
      <c r="A18" s="16"/>
      <c r="B18" s="7" t="s">
        <v>21</v>
      </c>
      <c r="C18" s="8">
        <v>1.0</v>
      </c>
      <c r="D18" s="16">
        <v>2.0</v>
      </c>
      <c r="E18" s="16">
        <f t="shared" si="1"/>
        <v>2</v>
      </c>
    </row>
    <row r="19">
      <c r="A19" s="14" t="s">
        <v>103</v>
      </c>
      <c r="B19" s="7" t="s">
        <v>20</v>
      </c>
      <c r="C19" s="16">
        <v>6.0</v>
      </c>
      <c r="D19" s="16">
        <v>0.0</v>
      </c>
      <c r="E19" s="16">
        <f t="shared" si="1"/>
        <v>0</v>
      </c>
      <c r="F19" s="16">
        <f>(SUM(E19:E20))/20</f>
        <v>1</v>
      </c>
      <c r="G19" s="16">
        <f>(F19-1)/(6-1)</f>
        <v>0</v>
      </c>
      <c r="H19" s="10" t="s">
        <v>12</v>
      </c>
    </row>
    <row r="20">
      <c r="A20" s="16"/>
      <c r="B20" s="7" t="s">
        <v>21</v>
      </c>
      <c r="C20" s="16">
        <v>1.0</v>
      </c>
      <c r="D20" s="16">
        <v>20.0</v>
      </c>
      <c r="E20" s="16">
        <f t="shared" si="1"/>
        <v>20</v>
      </c>
      <c r="F20" s="16"/>
      <c r="G20" s="16"/>
      <c r="H20" s="16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8.71"/>
    <col customWidth="1" min="2" max="2" width="36.0"/>
    <col customWidth="1" min="3" max="3" width="10.29"/>
    <col customWidth="1" min="4" max="4" width="15.71"/>
    <col customWidth="1" min="5" max="5" width="14.86"/>
    <col customWidth="1" min="6" max="6" width="9.0"/>
    <col customWidth="1" min="7" max="7" width="15.71"/>
    <col customWidth="1" min="8" max="9" width="24.0"/>
    <col customWidth="1" min="10" max="10" width="22.86"/>
    <col customWidth="1" min="11" max="11" width="10.14"/>
    <col customWidth="1" min="12" max="12" width="6.29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7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104</v>
      </c>
      <c r="B2" s="7" t="s">
        <v>10</v>
      </c>
      <c r="C2" s="8">
        <v>1.0</v>
      </c>
      <c r="D2" s="8">
        <v>1.0</v>
      </c>
      <c r="E2" s="8">
        <f t="shared" ref="E2:E19" si="1">C2*D2</f>
        <v>1</v>
      </c>
      <c r="F2" s="8">
        <f>SUM(E2:E7)/40</f>
        <v>3</v>
      </c>
      <c r="G2" s="8">
        <f>(F2-1)/(6-1)</f>
        <v>0.4</v>
      </c>
      <c r="H2" s="9" t="s">
        <v>11</v>
      </c>
      <c r="I2" s="28"/>
      <c r="J2" s="31" t="s">
        <v>12</v>
      </c>
      <c r="K2" s="8">
        <v>2.0</v>
      </c>
      <c r="L2" s="11">
        <f t="shared" ref="L2:L4" si="2">(K2/19)*100</f>
        <v>10.52631579</v>
      </c>
    </row>
    <row r="3">
      <c r="B3" s="7" t="s">
        <v>13</v>
      </c>
      <c r="C3" s="8">
        <v>2.0</v>
      </c>
      <c r="D3" s="8">
        <v>17.0</v>
      </c>
      <c r="E3" s="8">
        <f t="shared" si="1"/>
        <v>34</v>
      </c>
      <c r="I3" s="29"/>
      <c r="J3" s="9" t="s">
        <v>11</v>
      </c>
      <c r="K3" s="8">
        <v>9.0</v>
      </c>
      <c r="L3" s="11">
        <f t="shared" si="2"/>
        <v>47.36842105</v>
      </c>
    </row>
    <row r="4">
      <c r="B4" s="7" t="s">
        <v>14</v>
      </c>
      <c r="C4" s="8">
        <v>3.0</v>
      </c>
      <c r="D4" s="8">
        <v>12.0</v>
      </c>
      <c r="E4" s="8">
        <f t="shared" si="1"/>
        <v>36</v>
      </c>
      <c r="J4" s="22" t="s">
        <v>15</v>
      </c>
      <c r="K4" s="8">
        <v>8.0</v>
      </c>
      <c r="L4" s="11">
        <f t="shared" si="2"/>
        <v>42.10526316</v>
      </c>
      <c r="M4" s="9" t="s">
        <v>11</v>
      </c>
    </row>
    <row r="5">
      <c r="B5" s="7" t="s">
        <v>16</v>
      </c>
      <c r="C5" s="8">
        <v>4.0</v>
      </c>
      <c r="D5" s="8">
        <v>3.0</v>
      </c>
      <c r="E5" s="8">
        <f t="shared" si="1"/>
        <v>12</v>
      </c>
    </row>
    <row r="6">
      <c r="B6" s="7" t="s">
        <v>17</v>
      </c>
      <c r="C6" s="8">
        <v>5.0</v>
      </c>
      <c r="D6" s="8">
        <v>5.0</v>
      </c>
      <c r="E6" s="8">
        <f t="shared" si="1"/>
        <v>25</v>
      </c>
    </row>
    <row r="7">
      <c r="B7" s="7" t="s">
        <v>18</v>
      </c>
      <c r="C7" s="8">
        <v>6.0</v>
      </c>
      <c r="D7" s="8">
        <v>2.0</v>
      </c>
      <c r="E7" s="8">
        <f t="shared" si="1"/>
        <v>12</v>
      </c>
    </row>
    <row r="8">
      <c r="A8" s="6" t="s">
        <v>19</v>
      </c>
      <c r="B8" s="13" t="s">
        <v>20</v>
      </c>
      <c r="C8" s="8">
        <v>6.0</v>
      </c>
      <c r="D8" s="8">
        <v>16.0</v>
      </c>
      <c r="E8" s="8">
        <f t="shared" si="1"/>
        <v>96</v>
      </c>
      <c r="F8" s="8">
        <f>SUM(E8:E9)/40</f>
        <v>3</v>
      </c>
      <c r="G8" s="8">
        <f>(F8-1)/(6-1)</f>
        <v>0.4</v>
      </c>
      <c r="H8" s="9" t="s">
        <v>11</v>
      </c>
    </row>
    <row r="9">
      <c r="B9" s="13" t="s">
        <v>21</v>
      </c>
      <c r="C9" s="8">
        <v>1.0</v>
      </c>
      <c r="D9" s="8">
        <v>24.0</v>
      </c>
      <c r="E9" s="8">
        <f t="shared" si="1"/>
        <v>24</v>
      </c>
    </row>
    <row r="10">
      <c r="A10" s="6" t="s">
        <v>22</v>
      </c>
      <c r="B10" s="13" t="s">
        <v>23</v>
      </c>
      <c r="C10" s="8">
        <v>1.0</v>
      </c>
      <c r="D10" s="8">
        <v>4.0</v>
      </c>
      <c r="E10" s="8">
        <f t="shared" si="1"/>
        <v>4</v>
      </c>
      <c r="F10" s="8">
        <f>SUM(E10:E11)/40</f>
        <v>5.5</v>
      </c>
      <c r="G10" s="8">
        <f>(F10-1)/(6-1)</f>
        <v>0.9</v>
      </c>
      <c r="H10" s="12" t="s">
        <v>15</v>
      </c>
    </row>
    <row r="11">
      <c r="B11" s="13" t="s">
        <v>24</v>
      </c>
      <c r="C11" s="8">
        <v>6.0</v>
      </c>
      <c r="D11" s="8">
        <v>36.0</v>
      </c>
      <c r="E11" s="8">
        <f t="shared" si="1"/>
        <v>216</v>
      </c>
    </row>
    <row r="12">
      <c r="A12" s="14" t="s">
        <v>25</v>
      </c>
      <c r="B12" s="15" t="s">
        <v>26</v>
      </c>
      <c r="C12" s="8">
        <v>1.0</v>
      </c>
      <c r="D12" s="8">
        <v>1.0</v>
      </c>
      <c r="E12" s="8">
        <f t="shared" si="1"/>
        <v>1</v>
      </c>
      <c r="F12" s="8">
        <f>SUM(E12:E16)/40</f>
        <v>3.35</v>
      </c>
      <c r="G12" s="8">
        <f>(F12-1)/(6-1)</f>
        <v>0.47</v>
      </c>
      <c r="H12" s="9" t="s">
        <v>11</v>
      </c>
    </row>
    <row r="13">
      <c r="B13" s="13" t="s">
        <v>27</v>
      </c>
      <c r="C13" s="8">
        <v>2.0</v>
      </c>
      <c r="D13" s="8">
        <v>3.0</v>
      </c>
      <c r="E13" s="8">
        <f t="shared" si="1"/>
        <v>6</v>
      </c>
    </row>
    <row r="14">
      <c r="B14" s="13" t="s">
        <v>28</v>
      </c>
      <c r="C14" s="8">
        <v>3.0</v>
      </c>
      <c r="D14" s="8">
        <v>21.0</v>
      </c>
      <c r="E14" s="8">
        <f t="shared" si="1"/>
        <v>63</v>
      </c>
    </row>
    <row r="15">
      <c r="B15" s="13" t="s">
        <v>29</v>
      </c>
      <c r="C15" s="8">
        <v>4.0</v>
      </c>
      <c r="D15" s="8">
        <v>13.0</v>
      </c>
      <c r="E15" s="8">
        <f t="shared" si="1"/>
        <v>52</v>
      </c>
    </row>
    <row r="16">
      <c r="B16" s="13" t="s">
        <v>30</v>
      </c>
      <c r="C16" s="8">
        <v>6.0</v>
      </c>
      <c r="D16" s="8">
        <v>2.0</v>
      </c>
      <c r="E16" s="8">
        <f t="shared" si="1"/>
        <v>12</v>
      </c>
    </row>
    <row r="17">
      <c r="A17" s="14" t="s">
        <v>31</v>
      </c>
      <c r="B17" s="13" t="s">
        <v>32</v>
      </c>
      <c r="C17" s="8">
        <v>6.0</v>
      </c>
      <c r="D17" s="8">
        <v>24.0</v>
      </c>
      <c r="E17" s="8">
        <f t="shared" si="1"/>
        <v>144</v>
      </c>
      <c r="F17" s="8">
        <f>SUM(E17:E19)/40</f>
        <v>4.725</v>
      </c>
      <c r="G17" s="8">
        <f>(F17-3)/(6-3)</f>
        <v>0.575</v>
      </c>
      <c r="H17" s="9" t="s">
        <v>11</v>
      </c>
    </row>
    <row r="18">
      <c r="B18" s="8" t="s">
        <v>33</v>
      </c>
      <c r="C18" s="8">
        <v>3.0</v>
      </c>
      <c r="D18" s="8">
        <f>9+6</f>
        <v>15</v>
      </c>
      <c r="E18" s="8">
        <f t="shared" si="1"/>
        <v>45</v>
      </c>
    </row>
    <row r="19">
      <c r="B19" s="13" t="s">
        <v>34</v>
      </c>
      <c r="C19" s="8">
        <v>1.0</v>
      </c>
      <c r="D19" s="8">
        <v>0.0</v>
      </c>
      <c r="E19" s="8">
        <f t="shared" si="1"/>
        <v>0</v>
      </c>
    </row>
    <row r="20">
      <c r="A20" s="6" t="s">
        <v>35</v>
      </c>
      <c r="B20" s="16"/>
      <c r="C20" s="16"/>
      <c r="D20" s="16"/>
      <c r="E20" s="16"/>
      <c r="F20" s="16"/>
      <c r="G20" s="16"/>
      <c r="H20" s="16"/>
    </row>
    <row r="21" ht="15.75" customHeight="1">
      <c r="A21" s="6" t="s">
        <v>36</v>
      </c>
      <c r="B21" s="7" t="s">
        <v>20</v>
      </c>
      <c r="C21" s="16">
        <v>1.0</v>
      </c>
      <c r="D21" s="16">
        <v>20.0</v>
      </c>
      <c r="E21" s="16">
        <f t="shared" ref="E21:E54" si="3">C21*D21</f>
        <v>20</v>
      </c>
      <c r="F21" s="16">
        <f>SUM(E21:E22)/40</f>
        <v>3.5</v>
      </c>
      <c r="G21" s="16">
        <f>(F21-1)/(6-1)</f>
        <v>0.5</v>
      </c>
      <c r="H21" s="9" t="s">
        <v>11</v>
      </c>
    </row>
    <row r="22" ht="15.75" customHeight="1">
      <c r="A22" s="16"/>
      <c r="B22" s="7" t="s">
        <v>21</v>
      </c>
      <c r="C22" s="16">
        <v>6.0</v>
      </c>
      <c r="D22" s="16">
        <v>20.0</v>
      </c>
      <c r="E22" s="16">
        <f t="shared" si="3"/>
        <v>120</v>
      </c>
      <c r="F22" s="16"/>
      <c r="G22" s="16"/>
      <c r="H22" s="16"/>
    </row>
    <row r="23" ht="15.75" customHeight="1">
      <c r="A23" s="6" t="s">
        <v>37</v>
      </c>
      <c r="B23" s="7" t="s">
        <v>20</v>
      </c>
      <c r="C23" s="16">
        <v>1.0</v>
      </c>
      <c r="D23" s="16">
        <v>37.0</v>
      </c>
      <c r="E23" s="16">
        <f t="shared" si="3"/>
        <v>37</v>
      </c>
      <c r="F23" s="16">
        <f>SUM(E23:E24)/40</f>
        <v>1.375</v>
      </c>
      <c r="G23" s="16">
        <f>(F23-1)/(6-1)</f>
        <v>0.075</v>
      </c>
      <c r="H23" s="10" t="s">
        <v>12</v>
      </c>
    </row>
    <row r="24" ht="15.75" customHeight="1">
      <c r="A24" s="17"/>
      <c r="B24" s="7" t="s">
        <v>21</v>
      </c>
      <c r="C24" s="16">
        <v>6.0</v>
      </c>
      <c r="D24" s="16">
        <v>3.0</v>
      </c>
      <c r="E24" s="16">
        <f t="shared" si="3"/>
        <v>18</v>
      </c>
      <c r="F24" s="16"/>
      <c r="G24" s="16"/>
      <c r="H24" s="16"/>
    </row>
    <row r="25" ht="15.75" customHeight="1">
      <c r="A25" s="6" t="s">
        <v>38</v>
      </c>
      <c r="B25" s="7" t="s">
        <v>20</v>
      </c>
      <c r="C25" s="16">
        <v>1.0</v>
      </c>
      <c r="D25" s="16">
        <v>1.0</v>
      </c>
      <c r="E25" s="16">
        <f t="shared" si="3"/>
        <v>1</v>
      </c>
      <c r="F25" s="16">
        <f>SUM(E25:E26)/40</f>
        <v>5.875</v>
      </c>
      <c r="G25" s="16">
        <f>(F25-1)/(6-1)</f>
        <v>0.975</v>
      </c>
      <c r="H25" s="12" t="s">
        <v>15</v>
      </c>
    </row>
    <row r="26" ht="15.75" customHeight="1">
      <c r="A26" s="17"/>
      <c r="B26" s="7" t="s">
        <v>21</v>
      </c>
      <c r="C26" s="16">
        <v>6.0</v>
      </c>
      <c r="D26" s="16">
        <v>39.0</v>
      </c>
      <c r="E26" s="16">
        <f t="shared" si="3"/>
        <v>234</v>
      </c>
      <c r="F26" s="16"/>
      <c r="G26" s="16"/>
      <c r="H26" s="16"/>
    </row>
    <row r="27" ht="15.75" customHeight="1">
      <c r="A27" s="6" t="s">
        <v>39</v>
      </c>
      <c r="B27" s="7" t="s">
        <v>20</v>
      </c>
      <c r="C27" s="16">
        <v>1.0</v>
      </c>
      <c r="D27" s="16">
        <v>16.0</v>
      </c>
      <c r="E27" s="16">
        <f t="shared" si="3"/>
        <v>16</v>
      </c>
      <c r="F27" s="16">
        <f>SUM(E27:E28)/40</f>
        <v>4</v>
      </c>
      <c r="G27" s="16">
        <f>(F27-1)/(6-1)</f>
        <v>0.6</v>
      </c>
      <c r="H27" s="9" t="s">
        <v>11</v>
      </c>
    </row>
    <row r="28" ht="15.75" customHeight="1">
      <c r="A28" s="17"/>
      <c r="B28" s="7" t="s">
        <v>21</v>
      </c>
      <c r="C28" s="16">
        <v>6.0</v>
      </c>
      <c r="D28" s="16">
        <v>24.0</v>
      </c>
      <c r="E28" s="16">
        <f t="shared" si="3"/>
        <v>144</v>
      </c>
      <c r="F28" s="16"/>
      <c r="G28" s="16"/>
      <c r="H28" s="16"/>
    </row>
    <row r="29" ht="15.75" customHeight="1">
      <c r="A29" s="17" t="s">
        <v>40</v>
      </c>
      <c r="B29" s="7" t="s">
        <v>20</v>
      </c>
      <c r="C29" s="16">
        <v>1.0</v>
      </c>
      <c r="D29" s="16">
        <v>4.0</v>
      </c>
      <c r="E29" s="16">
        <f t="shared" si="3"/>
        <v>4</v>
      </c>
      <c r="F29" s="16">
        <f>SUM(E29:E30)/40</f>
        <v>5.5</v>
      </c>
      <c r="G29" s="16">
        <f>(F29-1)/(6-1)</f>
        <v>0.9</v>
      </c>
      <c r="H29" s="12" t="s">
        <v>15</v>
      </c>
    </row>
    <row r="30" ht="15.75" customHeight="1">
      <c r="A30" s="17"/>
      <c r="B30" s="7" t="s">
        <v>21</v>
      </c>
      <c r="C30" s="16">
        <v>6.0</v>
      </c>
      <c r="D30" s="16">
        <v>36.0</v>
      </c>
      <c r="E30" s="16">
        <f t="shared" si="3"/>
        <v>216</v>
      </c>
      <c r="F30" s="16"/>
      <c r="G30" s="16"/>
      <c r="H30" s="16"/>
    </row>
    <row r="31" ht="15.75" customHeight="1">
      <c r="A31" s="6" t="s">
        <v>41</v>
      </c>
      <c r="B31" s="7" t="s">
        <v>20</v>
      </c>
      <c r="C31" s="16">
        <v>1.0</v>
      </c>
      <c r="D31" s="16">
        <v>4.0</v>
      </c>
      <c r="E31" s="16">
        <f t="shared" si="3"/>
        <v>4</v>
      </c>
      <c r="F31" s="16">
        <f>SUM(E31:E32)/40</f>
        <v>5.5</v>
      </c>
      <c r="G31" s="16">
        <f>(F31-1)/(6-1)</f>
        <v>0.9</v>
      </c>
      <c r="H31" s="12" t="s">
        <v>15</v>
      </c>
    </row>
    <row r="32" ht="15.75" customHeight="1">
      <c r="A32" s="17"/>
      <c r="B32" s="7" t="s">
        <v>21</v>
      </c>
      <c r="C32" s="16">
        <v>6.0</v>
      </c>
      <c r="D32" s="16">
        <v>36.0</v>
      </c>
      <c r="E32" s="16">
        <f t="shared" si="3"/>
        <v>216</v>
      </c>
      <c r="F32" s="16"/>
      <c r="G32" s="16"/>
      <c r="H32" s="16"/>
    </row>
    <row r="33" ht="15.75" customHeight="1">
      <c r="A33" s="6" t="s">
        <v>42</v>
      </c>
      <c r="B33" s="7" t="s">
        <v>20</v>
      </c>
      <c r="C33" s="16">
        <v>1.0</v>
      </c>
      <c r="D33" s="16">
        <v>8.0</v>
      </c>
      <c r="E33" s="16">
        <f t="shared" si="3"/>
        <v>8</v>
      </c>
      <c r="F33" s="16">
        <f>SUM(E33:E34)/40</f>
        <v>5</v>
      </c>
      <c r="G33" s="16">
        <f>(F33-1)/(6-1)</f>
        <v>0.8</v>
      </c>
      <c r="H33" s="12" t="s">
        <v>15</v>
      </c>
    </row>
    <row r="34" ht="15.75" customHeight="1">
      <c r="A34" s="17"/>
      <c r="B34" s="7" t="s">
        <v>21</v>
      </c>
      <c r="C34" s="16">
        <v>6.0</v>
      </c>
      <c r="D34" s="16">
        <v>32.0</v>
      </c>
      <c r="E34" s="16">
        <f t="shared" si="3"/>
        <v>192</v>
      </c>
      <c r="F34" s="16"/>
      <c r="G34" s="16"/>
      <c r="H34" s="16"/>
    </row>
    <row r="35" ht="15.75" customHeight="1">
      <c r="A35" s="6" t="s">
        <v>43</v>
      </c>
      <c r="B35" s="7" t="s">
        <v>20</v>
      </c>
      <c r="C35" s="16">
        <v>1.0</v>
      </c>
      <c r="D35" s="16">
        <v>5.0</v>
      </c>
      <c r="E35" s="16">
        <f t="shared" si="3"/>
        <v>5</v>
      </c>
      <c r="F35" s="16">
        <f>SUM(E35:E36)/40</f>
        <v>5.375</v>
      </c>
      <c r="G35" s="16">
        <f>(F35-1)/(6-1)</f>
        <v>0.875</v>
      </c>
      <c r="H35" s="12" t="s">
        <v>15</v>
      </c>
    </row>
    <row r="36" ht="15.75" customHeight="1">
      <c r="A36" s="17"/>
      <c r="B36" s="7" t="s">
        <v>21</v>
      </c>
      <c r="C36" s="16">
        <v>6.0</v>
      </c>
      <c r="D36" s="16">
        <v>35.0</v>
      </c>
      <c r="E36" s="16">
        <f t="shared" si="3"/>
        <v>210</v>
      </c>
      <c r="F36" s="16"/>
      <c r="G36" s="16"/>
      <c r="H36" s="16"/>
    </row>
    <row r="37" ht="15.75" customHeight="1">
      <c r="A37" s="6" t="s">
        <v>44</v>
      </c>
      <c r="B37" s="7" t="s">
        <v>20</v>
      </c>
      <c r="C37" s="16">
        <v>1.0</v>
      </c>
      <c r="D37" s="16">
        <v>1.0</v>
      </c>
      <c r="E37" s="16">
        <f t="shared" si="3"/>
        <v>1</v>
      </c>
      <c r="F37" s="16">
        <f>SUM(E37:E38)/40</f>
        <v>5.875</v>
      </c>
      <c r="G37" s="16">
        <f>(F37-1)/(6-1)</f>
        <v>0.975</v>
      </c>
      <c r="H37" s="12" t="s">
        <v>15</v>
      </c>
    </row>
    <row r="38" ht="15.75" customHeight="1">
      <c r="A38" s="17"/>
      <c r="B38" s="7" t="s">
        <v>21</v>
      </c>
      <c r="C38" s="16">
        <v>6.0</v>
      </c>
      <c r="D38" s="16">
        <v>39.0</v>
      </c>
      <c r="E38" s="16">
        <f t="shared" si="3"/>
        <v>234</v>
      </c>
      <c r="F38" s="16"/>
      <c r="G38" s="16"/>
      <c r="H38" s="16"/>
    </row>
    <row r="39" ht="15.75" customHeight="1">
      <c r="A39" s="6" t="s">
        <v>45</v>
      </c>
      <c r="B39" s="7" t="s">
        <v>20</v>
      </c>
      <c r="C39" s="16">
        <v>1.0</v>
      </c>
      <c r="D39" s="16">
        <v>1.0</v>
      </c>
      <c r="E39" s="16">
        <f t="shared" si="3"/>
        <v>1</v>
      </c>
      <c r="F39" s="16">
        <f>SUM(E39:E40)/40</f>
        <v>5.875</v>
      </c>
      <c r="G39" s="16">
        <f>(F39-1)/(6-1)</f>
        <v>0.975</v>
      </c>
      <c r="H39" s="12" t="s">
        <v>15</v>
      </c>
    </row>
    <row r="40" ht="15.75" customHeight="1">
      <c r="A40" s="17"/>
      <c r="B40" s="7" t="s">
        <v>21</v>
      </c>
      <c r="C40" s="16">
        <v>6.0</v>
      </c>
      <c r="D40" s="16">
        <v>39.0</v>
      </c>
      <c r="E40" s="16">
        <f t="shared" si="3"/>
        <v>234</v>
      </c>
      <c r="F40" s="16"/>
      <c r="G40" s="16"/>
      <c r="H40" s="16"/>
    </row>
    <row r="41" ht="15.75" customHeight="1">
      <c r="A41" s="6" t="s">
        <v>46</v>
      </c>
      <c r="B41" s="16" t="s">
        <v>47</v>
      </c>
      <c r="C41" s="16">
        <v>6.0</v>
      </c>
      <c r="D41" s="8">
        <v>3.0</v>
      </c>
      <c r="E41" s="8">
        <f t="shared" si="3"/>
        <v>18</v>
      </c>
      <c r="F41" s="8">
        <f>SUM(E41:E43)/40</f>
        <v>3.225</v>
      </c>
      <c r="G41" s="8">
        <f>(F41-3)/(6-3)</f>
        <v>0.075</v>
      </c>
      <c r="H41" s="10" t="s">
        <v>12</v>
      </c>
    </row>
    <row r="42" ht="15.75" customHeight="1">
      <c r="A42" s="16"/>
      <c r="B42" s="7" t="s">
        <v>48</v>
      </c>
      <c r="C42" s="16">
        <v>3.0</v>
      </c>
      <c r="D42" s="8">
        <v>37.0</v>
      </c>
      <c r="E42" s="8">
        <f t="shared" si="3"/>
        <v>111</v>
      </c>
    </row>
    <row r="43" ht="15.75" customHeight="1">
      <c r="A43" s="17"/>
      <c r="B43" s="7" t="s">
        <v>49</v>
      </c>
      <c r="C43" s="16">
        <v>1.0</v>
      </c>
      <c r="D43" s="8">
        <v>0.0</v>
      </c>
      <c r="E43" s="8">
        <f t="shared" si="3"/>
        <v>0</v>
      </c>
    </row>
    <row r="44" ht="15.75" customHeight="1">
      <c r="A44" s="14" t="s">
        <v>50</v>
      </c>
      <c r="B44" s="7" t="s">
        <v>51</v>
      </c>
      <c r="C44" s="16">
        <v>1.0</v>
      </c>
      <c r="D44" s="16">
        <v>0.0</v>
      </c>
      <c r="E44" s="8">
        <f t="shared" si="3"/>
        <v>0</v>
      </c>
      <c r="F44" s="8">
        <f>SUM(E44:E47)/40</f>
        <v>3.9</v>
      </c>
      <c r="G44" s="8">
        <f>(F44-2)/(6-2)</f>
        <v>0.475</v>
      </c>
      <c r="H44" s="9" t="s">
        <v>11</v>
      </c>
    </row>
    <row r="45" ht="15.75" customHeight="1">
      <c r="B45" s="7" t="s">
        <v>52</v>
      </c>
      <c r="C45" s="16">
        <v>2.0</v>
      </c>
      <c r="D45" s="16">
        <v>21.0</v>
      </c>
      <c r="E45" s="8">
        <f t="shared" si="3"/>
        <v>42</v>
      </c>
    </row>
    <row r="46" ht="15.75" customHeight="1">
      <c r="B46" s="7" t="s">
        <v>53</v>
      </c>
      <c r="C46" s="16">
        <v>4.0</v>
      </c>
      <c r="D46" s="16">
        <v>0.0</v>
      </c>
      <c r="E46" s="8">
        <f t="shared" si="3"/>
        <v>0</v>
      </c>
    </row>
    <row r="47" ht="15.75" customHeight="1">
      <c r="A47" s="16"/>
      <c r="B47" s="7" t="s">
        <v>54</v>
      </c>
      <c r="C47" s="16">
        <v>6.0</v>
      </c>
      <c r="D47" s="8">
        <v>19.0</v>
      </c>
      <c r="E47" s="8">
        <f t="shared" si="3"/>
        <v>114</v>
      </c>
    </row>
    <row r="48" ht="15.75" customHeight="1">
      <c r="A48" s="14" t="s">
        <v>55</v>
      </c>
      <c r="B48" s="18" t="s">
        <v>56</v>
      </c>
      <c r="C48" s="16">
        <v>1.0</v>
      </c>
      <c r="D48" s="8">
        <v>3.0</v>
      </c>
      <c r="E48" s="8">
        <f t="shared" si="3"/>
        <v>3</v>
      </c>
      <c r="F48" s="8">
        <f>SUM(E48:E51)/40</f>
        <v>3.875</v>
      </c>
      <c r="G48" s="8">
        <f>(F48-1)/(6-1)</f>
        <v>0.575</v>
      </c>
      <c r="H48" s="9" t="s">
        <v>11</v>
      </c>
    </row>
    <row r="49" ht="15.75" customHeight="1">
      <c r="B49" s="19" t="s">
        <v>57</v>
      </c>
      <c r="C49" s="16">
        <v>2.0</v>
      </c>
      <c r="D49" s="8">
        <v>0.0</v>
      </c>
      <c r="E49" s="8">
        <f t="shared" si="3"/>
        <v>0</v>
      </c>
    </row>
    <row r="50" ht="15.75" customHeight="1">
      <c r="B50" s="13" t="s">
        <v>58</v>
      </c>
      <c r="C50" s="16">
        <v>4.0</v>
      </c>
      <c r="D50" s="8">
        <v>35.0</v>
      </c>
      <c r="E50" s="8">
        <f t="shared" si="3"/>
        <v>140</v>
      </c>
    </row>
    <row r="51" ht="15.75" customHeight="1">
      <c r="B51" s="13" t="s">
        <v>59</v>
      </c>
      <c r="C51" s="16">
        <v>6.0</v>
      </c>
      <c r="D51" s="8">
        <v>2.0</v>
      </c>
      <c r="E51" s="8">
        <f t="shared" si="3"/>
        <v>12</v>
      </c>
    </row>
    <row r="52" ht="15.75" customHeight="1">
      <c r="A52" s="14" t="s">
        <v>60</v>
      </c>
      <c r="B52" s="13" t="s">
        <v>21</v>
      </c>
      <c r="C52" s="16">
        <v>1.0</v>
      </c>
      <c r="D52" s="16">
        <v>11.0</v>
      </c>
      <c r="E52" s="8">
        <f t="shared" si="3"/>
        <v>11</v>
      </c>
      <c r="F52" s="8">
        <f>SUM(E52:E54)/40</f>
        <v>2.9</v>
      </c>
      <c r="G52" s="8">
        <f>(F52-1)/(6-1)</f>
        <v>0.38</v>
      </c>
      <c r="H52" s="9" t="s">
        <v>11</v>
      </c>
    </row>
    <row r="53" ht="15.75" customHeight="1">
      <c r="B53" s="13" t="s">
        <v>61</v>
      </c>
      <c r="C53" s="16">
        <v>3.0</v>
      </c>
      <c r="D53" s="8">
        <v>23.0</v>
      </c>
      <c r="E53" s="8">
        <f t="shared" si="3"/>
        <v>69</v>
      </c>
    </row>
    <row r="54" ht="15.75" customHeight="1">
      <c r="B54" s="13" t="s">
        <v>62</v>
      </c>
      <c r="C54" s="16">
        <v>6.0</v>
      </c>
      <c r="D54" s="8">
        <v>6.0</v>
      </c>
      <c r="E54" s="8">
        <f t="shared" si="3"/>
        <v>36</v>
      </c>
    </row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1.29"/>
    <col customWidth="1" min="2" max="2" width="26.57"/>
    <col customWidth="1" min="3" max="3" width="10.29"/>
    <col customWidth="1" min="4" max="4" width="15.71"/>
    <col customWidth="1" min="5" max="5" width="22.86"/>
    <col customWidth="1" min="6" max="6" width="9.0"/>
    <col customWidth="1" min="7" max="7" width="15.71"/>
    <col customWidth="1" min="8" max="8" width="24.0"/>
    <col customWidth="1" min="9" max="9" width="12.43"/>
    <col customWidth="1" min="10" max="10" width="22.86"/>
    <col customWidth="1" min="11" max="11" width="10.14"/>
    <col customWidth="1" min="12" max="12" width="9.0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5" t="s">
        <v>63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64</v>
      </c>
      <c r="B2" s="7" t="s">
        <v>20</v>
      </c>
      <c r="C2" s="8">
        <v>1.0</v>
      </c>
      <c r="D2" s="16">
        <v>33.0</v>
      </c>
      <c r="E2" s="8">
        <f t="shared" ref="E2:E27" si="1">C2*D2</f>
        <v>33</v>
      </c>
      <c r="F2" s="8">
        <f>SUM(E2:E3)/40</f>
        <v>2.325</v>
      </c>
      <c r="G2" s="8">
        <f>(F2-1)/(6-1)</f>
        <v>0.265</v>
      </c>
      <c r="H2" s="10" t="s">
        <v>12</v>
      </c>
      <c r="I2" s="16"/>
      <c r="J2" s="32" t="s">
        <v>12</v>
      </c>
      <c r="K2" s="8">
        <v>1.0</v>
      </c>
      <c r="L2" s="11">
        <f t="shared" ref="L2:L4" si="2">(K2/8)*100</f>
        <v>12.5</v>
      </c>
    </row>
    <row r="3">
      <c r="A3" s="16"/>
      <c r="B3" s="7" t="s">
        <v>21</v>
      </c>
      <c r="C3" s="8">
        <v>6.0</v>
      </c>
      <c r="D3" s="16">
        <v>10.0</v>
      </c>
      <c r="E3" s="8">
        <f t="shared" si="1"/>
        <v>60</v>
      </c>
      <c r="I3" s="16"/>
      <c r="J3" s="21" t="s">
        <v>11</v>
      </c>
      <c r="K3" s="8">
        <v>5.0</v>
      </c>
      <c r="L3" s="11">
        <f t="shared" si="2"/>
        <v>62.5</v>
      </c>
    </row>
    <row r="4">
      <c r="A4" s="14" t="s">
        <v>66</v>
      </c>
      <c r="B4" s="13" t="s">
        <v>67</v>
      </c>
      <c r="C4" s="8">
        <v>6.0</v>
      </c>
      <c r="D4" s="8">
        <v>11.0</v>
      </c>
      <c r="E4" s="8">
        <f t="shared" si="1"/>
        <v>66</v>
      </c>
      <c r="F4" s="8">
        <f>SUM(E4:E6)/40</f>
        <v>3.225</v>
      </c>
      <c r="G4" s="8">
        <f>(F4-1)/(6-1)</f>
        <v>0.445</v>
      </c>
      <c r="H4" s="9" t="s">
        <v>11</v>
      </c>
      <c r="I4" s="16"/>
      <c r="J4" s="22" t="s">
        <v>15</v>
      </c>
      <c r="K4" s="8">
        <v>2.0</v>
      </c>
      <c r="L4" s="11">
        <f t="shared" si="2"/>
        <v>25</v>
      </c>
      <c r="M4" s="32" t="s">
        <v>12</v>
      </c>
    </row>
    <row r="5">
      <c r="B5" s="13" t="s">
        <v>68</v>
      </c>
      <c r="C5" s="8">
        <v>3.0</v>
      </c>
      <c r="D5" s="8">
        <v>17.0</v>
      </c>
      <c r="E5" s="8">
        <f t="shared" si="1"/>
        <v>51</v>
      </c>
      <c r="I5" s="16"/>
    </row>
    <row r="6">
      <c r="B6" s="13" t="s">
        <v>69</v>
      </c>
      <c r="C6" s="8">
        <v>1.0</v>
      </c>
      <c r="D6" s="8">
        <v>12.0</v>
      </c>
      <c r="E6" s="8">
        <f t="shared" si="1"/>
        <v>12</v>
      </c>
      <c r="I6" s="16"/>
    </row>
    <row r="7">
      <c r="A7" s="14" t="s">
        <v>70</v>
      </c>
      <c r="B7" s="13" t="s">
        <v>71</v>
      </c>
      <c r="C7" s="8">
        <v>6.0</v>
      </c>
      <c r="D7" s="8">
        <v>0.0</v>
      </c>
      <c r="E7" s="8">
        <f t="shared" si="1"/>
        <v>0</v>
      </c>
      <c r="F7" s="8">
        <f>SUM(E7:E10)/40</f>
        <v>2.175</v>
      </c>
      <c r="G7" s="8">
        <f>(F7-1)/(4-1)</f>
        <v>0.3916666667</v>
      </c>
      <c r="H7" s="9" t="s">
        <v>11</v>
      </c>
      <c r="I7" s="16"/>
    </row>
    <row r="8">
      <c r="B8" s="13" t="s">
        <v>72</v>
      </c>
      <c r="C8" s="8">
        <v>4.0</v>
      </c>
      <c r="D8" s="8">
        <v>9.0</v>
      </c>
      <c r="E8" s="8">
        <f t="shared" si="1"/>
        <v>36</v>
      </c>
      <c r="I8" s="16"/>
    </row>
    <row r="9">
      <c r="B9" s="13" t="s">
        <v>73</v>
      </c>
      <c r="C9" s="8">
        <v>2.0</v>
      </c>
      <c r="D9" s="8">
        <v>20.0</v>
      </c>
      <c r="E9" s="8">
        <f t="shared" si="1"/>
        <v>40</v>
      </c>
      <c r="I9" s="16"/>
    </row>
    <row r="10">
      <c r="B10" s="13" t="s">
        <v>74</v>
      </c>
      <c r="C10" s="8">
        <v>1.0</v>
      </c>
      <c r="D10" s="8">
        <v>11.0</v>
      </c>
      <c r="E10" s="8">
        <f t="shared" si="1"/>
        <v>11</v>
      </c>
      <c r="I10" s="16"/>
    </row>
    <row r="11">
      <c r="A11" s="6" t="s">
        <v>75</v>
      </c>
      <c r="B11" s="7" t="s">
        <v>61</v>
      </c>
      <c r="C11" s="16">
        <v>1.0</v>
      </c>
      <c r="D11" s="16">
        <v>25.0</v>
      </c>
      <c r="E11" s="8">
        <f t="shared" si="1"/>
        <v>25</v>
      </c>
      <c r="F11" s="8">
        <f>SUM(E11:E12)/40</f>
        <v>2.875</v>
      </c>
      <c r="G11" s="8">
        <f>(F11-1)/(6-1)</f>
        <v>0.375</v>
      </c>
      <c r="H11" s="9" t="s">
        <v>11</v>
      </c>
      <c r="I11" s="16"/>
    </row>
    <row r="12">
      <c r="A12" s="16"/>
      <c r="B12" s="7" t="s">
        <v>21</v>
      </c>
      <c r="C12" s="16">
        <v>6.0</v>
      </c>
      <c r="D12" s="16">
        <v>15.0</v>
      </c>
      <c r="E12" s="8">
        <f t="shared" si="1"/>
        <v>90</v>
      </c>
      <c r="I12" s="16"/>
    </row>
    <row r="13">
      <c r="A13" s="14" t="s">
        <v>76</v>
      </c>
      <c r="B13" s="7" t="s">
        <v>77</v>
      </c>
      <c r="C13" s="16">
        <v>1.0</v>
      </c>
      <c r="D13" s="16">
        <v>1.0</v>
      </c>
      <c r="E13" s="8">
        <f t="shared" si="1"/>
        <v>1</v>
      </c>
      <c r="F13" s="8">
        <f>SUM(E13:E15)/40</f>
        <v>4.6</v>
      </c>
      <c r="G13" s="8">
        <f>(F13-1)/(6-1)</f>
        <v>0.72</v>
      </c>
      <c r="H13" s="12" t="s">
        <v>15</v>
      </c>
      <c r="I13" s="16"/>
    </row>
    <row r="14">
      <c r="A14" s="23"/>
      <c r="B14" s="7" t="s">
        <v>78</v>
      </c>
      <c r="C14" s="16">
        <v>3.0</v>
      </c>
      <c r="D14" s="16">
        <v>17.0</v>
      </c>
      <c r="E14" s="8">
        <f t="shared" si="1"/>
        <v>51</v>
      </c>
      <c r="I14" s="16"/>
    </row>
    <row r="15">
      <c r="A15" s="23"/>
      <c r="B15" s="7" t="s">
        <v>79</v>
      </c>
      <c r="C15" s="16">
        <v>6.0</v>
      </c>
      <c r="D15" s="16">
        <f>15+7</f>
        <v>22</v>
      </c>
      <c r="E15" s="8">
        <f t="shared" si="1"/>
        <v>132</v>
      </c>
      <c r="I15" s="16"/>
    </row>
    <row r="16">
      <c r="A16" s="14" t="s">
        <v>80</v>
      </c>
      <c r="B16" s="15" t="s">
        <v>81</v>
      </c>
      <c r="C16" s="16">
        <v>1.0</v>
      </c>
      <c r="D16" s="16">
        <v>6.0</v>
      </c>
      <c r="E16" s="8">
        <f t="shared" si="1"/>
        <v>6</v>
      </c>
      <c r="F16" s="8">
        <f>SUM(E16:E21)/40</f>
        <v>2.875</v>
      </c>
      <c r="G16" s="8">
        <f>(F16-1)/(6-1)</f>
        <v>0.375</v>
      </c>
      <c r="H16" s="9" t="s">
        <v>11</v>
      </c>
      <c r="I16" s="16"/>
    </row>
    <row r="17">
      <c r="A17" s="16"/>
      <c r="B17" s="7" t="s">
        <v>82</v>
      </c>
      <c r="C17" s="16">
        <v>2.0</v>
      </c>
      <c r="D17" s="16">
        <v>15.0</v>
      </c>
      <c r="E17" s="8">
        <f t="shared" si="1"/>
        <v>30</v>
      </c>
      <c r="I17" s="16"/>
    </row>
    <row r="18">
      <c r="A18" s="16"/>
      <c r="B18" s="7" t="s">
        <v>83</v>
      </c>
      <c r="C18" s="16">
        <v>3.0</v>
      </c>
      <c r="D18" s="16">
        <v>5.0</v>
      </c>
      <c r="E18" s="8">
        <f t="shared" si="1"/>
        <v>15</v>
      </c>
      <c r="I18" s="16"/>
    </row>
    <row r="19">
      <c r="A19" s="16"/>
      <c r="B19" s="7" t="s">
        <v>84</v>
      </c>
      <c r="C19" s="16">
        <v>4.0</v>
      </c>
      <c r="D19" s="16">
        <v>9.0</v>
      </c>
      <c r="E19" s="8">
        <f t="shared" si="1"/>
        <v>36</v>
      </c>
      <c r="I19" s="16"/>
    </row>
    <row r="20">
      <c r="A20" s="16"/>
      <c r="B20" s="7" t="s">
        <v>85</v>
      </c>
      <c r="C20" s="16">
        <v>5.0</v>
      </c>
      <c r="D20" s="16">
        <v>2.0</v>
      </c>
      <c r="E20" s="8">
        <f t="shared" si="1"/>
        <v>10</v>
      </c>
      <c r="I20" s="16"/>
    </row>
    <row r="21" ht="15.75" customHeight="1">
      <c r="A21" s="16"/>
      <c r="B21" s="24">
        <v>5000000.0</v>
      </c>
      <c r="C21" s="16">
        <v>6.0</v>
      </c>
      <c r="D21" s="16">
        <v>3.0</v>
      </c>
      <c r="E21" s="8">
        <f t="shared" si="1"/>
        <v>18</v>
      </c>
      <c r="I21" s="16"/>
    </row>
    <row r="22" ht="15.75" customHeight="1">
      <c r="A22" s="14" t="s">
        <v>86</v>
      </c>
      <c r="B22" s="25" t="s">
        <v>87</v>
      </c>
      <c r="C22" s="8">
        <v>1.0</v>
      </c>
      <c r="D22" s="16">
        <v>6.0</v>
      </c>
      <c r="E22" s="8">
        <f t="shared" si="1"/>
        <v>6</v>
      </c>
      <c r="F22" s="8">
        <f>SUM(E22:E24)/40</f>
        <v>5.25</v>
      </c>
      <c r="G22" s="8">
        <f>(F22-1)/(6-1)</f>
        <v>0.85</v>
      </c>
      <c r="H22" s="12" t="s">
        <v>15</v>
      </c>
      <c r="I22" s="16"/>
    </row>
    <row r="23" ht="15.75" customHeight="1">
      <c r="B23" s="13" t="s">
        <v>88</v>
      </c>
      <c r="C23" s="8">
        <v>3.0</v>
      </c>
      <c r="D23" s="16">
        <v>0.0</v>
      </c>
      <c r="E23" s="8">
        <f t="shared" si="1"/>
        <v>0</v>
      </c>
      <c r="I23" s="16"/>
    </row>
    <row r="24" ht="15.75" customHeight="1">
      <c r="B24" s="26" t="s">
        <v>89</v>
      </c>
      <c r="C24" s="8">
        <v>6.0</v>
      </c>
      <c r="D24" s="16">
        <v>34.0</v>
      </c>
      <c r="E24" s="8">
        <f t="shared" si="1"/>
        <v>204</v>
      </c>
      <c r="I24" s="16"/>
    </row>
    <row r="25" ht="15.75" customHeight="1">
      <c r="A25" s="14" t="s">
        <v>90</v>
      </c>
      <c r="B25" s="13" t="s">
        <v>21</v>
      </c>
      <c r="C25" s="8">
        <v>1.0</v>
      </c>
      <c r="D25" s="8">
        <v>10.0</v>
      </c>
      <c r="E25" s="8">
        <f t="shared" si="1"/>
        <v>10</v>
      </c>
      <c r="F25" s="8">
        <f>SUM(E25:E27)/40</f>
        <v>2.95</v>
      </c>
      <c r="G25" s="8">
        <f>(F25-1)/(6-1)</f>
        <v>0.39</v>
      </c>
      <c r="H25" s="9" t="s">
        <v>11</v>
      </c>
    </row>
    <row r="26" ht="15.75" customHeight="1">
      <c r="B26" s="13" t="s">
        <v>20</v>
      </c>
      <c r="C26" s="8">
        <v>3.0</v>
      </c>
      <c r="D26" s="8">
        <v>24.0</v>
      </c>
      <c r="E26" s="8">
        <f t="shared" si="1"/>
        <v>72</v>
      </c>
    </row>
    <row r="27" ht="15.75" customHeight="1">
      <c r="B27" s="13" t="s">
        <v>87</v>
      </c>
      <c r="C27" s="8">
        <v>6.0</v>
      </c>
      <c r="D27" s="8">
        <v>6.0</v>
      </c>
      <c r="E27" s="8">
        <f t="shared" si="1"/>
        <v>36</v>
      </c>
    </row>
    <row r="28" ht="15.75" customHeight="1"/>
    <row r="29" ht="15.75" customHeight="1"/>
    <row r="30" ht="15.75" customHeight="1">
      <c r="F30" s="33"/>
    </row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56.29"/>
    <col customWidth="1" min="2" max="2" width="12.71"/>
    <col customWidth="1" min="3" max="3" width="10.29"/>
    <col customWidth="1" min="4" max="4" width="15.71"/>
    <col customWidth="1" min="5" max="5" width="14.71"/>
    <col customWidth="1" min="6" max="6" width="9.0"/>
    <col customWidth="1" min="7" max="7" width="15.71"/>
    <col customWidth="1" min="8" max="8" width="24.0"/>
    <col customWidth="1" min="9" max="9" width="10.29"/>
    <col customWidth="1" min="10" max="10" width="22.86"/>
    <col customWidth="1" min="11" max="11" width="10.14"/>
    <col customWidth="1" min="12" max="12" width="9.0"/>
    <col customWidth="1" min="13" max="13" width="22.86"/>
    <col customWidth="1" min="14" max="26" width="9.0"/>
  </cols>
  <sheetData>
    <row r="1">
      <c r="A1" s="1" t="s">
        <v>0</v>
      </c>
      <c r="B1" s="1"/>
      <c r="C1" s="2" t="s">
        <v>1</v>
      </c>
      <c r="D1" s="2" t="s">
        <v>2</v>
      </c>
      <c r="E1" s="3" t="s">
        <v>3</v>
      </c>
      <c r="F1" s="2" t="s">
        <v>4</v>
      </c>
      <c r="G1" s="2" t="s">
        <v>5</v>
      </c>
      <c r="H1" s="4" t="s">
        <v>6</v>
      </c>
      <c r="I1" s="4"/>
      <c r="J1" s="30" t="s">
        <v>106</v>
      </c>
      <c r="K1" s="5" t="s">
        <v>1</v>
      </c>
      <c r="L1" s="5" t="s">
        <v>4</v>
      </c>
      <c r="M1" s="5" t="s">
        <v>8</v>
      </c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>
      <c r="A2" s="6" t="s">
        <v>92</v>
      </c>
      <c r="B2" s="13" t="s">
        <v>20</v>
      </c>
      <c r="C2" s="8">
        <v>1.0</v>
      </c>
      <c r="D2" s="8">
        <v>32.0</v>
      </c>
      <c r="E2" s="8">
        <f t="shared" ref="E2:E14" si="1">C2*D2</f>
        <v>32</v>
      </c>
      <c r="F2" s="8">
        <f>SUM(E2:E3)/40</f>
        <v>2</v>
      </c>
      <c r="G2" s="8">
        <f>(F2-1)/(6-1)</f>
        <v>0.2</v>
      </c>
      <c r="H2" s="10" t="s">
        <v>12</v>
      </c>
      <c r="I2" s="28"/>
      <c r="J2" s="10" t="s">
        <v>12</v>
      </c>
      <c r="K2" s="8">
        <v>4.0</v>
      </c>
      <c r="L2" s="11">
        <f t="shared" ref="L2:L4" si="2">(K2/9)*100</f>
        <v>44.44444444</v>
      </c>
    </row>
    <row r="3">
      <c r="B3" s="13" t="s">
        <v>21</v>
      </c>
      <c r="C3" s="8">
        <v>6.0</v>
      </c>
      <c r="D3" s="8">
        <v>8.0</v>
      </c>
      <c r="E3" s="8">
        <f t="shared" si="1"/>
        <v>48</v>
      </c>
      <c r="I3" s="29"/>
      <c r="J3" s="21" t="s">
        <v>11</v>
      </c>
      <c r="K3" s="8">
        <v>2.0</v>
      </c>
      <c r="L3" s="11">
        <f t="shared" si="2"/>
        <v>22.22222222</v>
      </c>
    </row>
    <row r="4">
      <c r="A4" s="14" t="s">
        <v>93</v>
      </c>
      <c r="B4" s="13" t="s">
        <v>20</v>
      </c>
      <c r="C4" s="8">
        <v>1.0</v>
      </c>
      <c r="D4" s="8">
        <v>25.0</v>
      </c>
      <c r="E4" s="8">
        <f t="shared" si="1"/>
        <v>25</v>
      </c>
      <c r="F4" s="8">
        <f>SUM(E4:E5)/40</f>
        <v>2.275</v>
      </c>
      <c r="G4" s="8">
        <f>(F4-1)/(6-1)</f>
        <v>0.255</v>
      </c>
      <c r="H4" s="10" t="s">
        <v>12</v>
      </c>
      <c r="J4" s="22" t="s">
        <v>15</v>
      </c>
      <c r="K4" s="8">
        <v>3.0</v>
      </c>
      <c r="L4" s="11">
        <f t="shared" si="2"/>
        <v>33.33333333</v>
      </c>
      <c r="M4" s="21" t="s">
        <v>11</v>
      </c>
    </row>
    <row r="5">
      <c r="B5" s="13" t="s">
        <v>21</v>
      </c>
      <c r="C5" s="8">
        <v>6.0</v>
      </c>
      <c r="D5" s="8">
        <v>11.0</v>
      </c>
      <c r="E5" s="8">
        <f t="shared" si="1"/>
        <v>66</v>
      </c>
    </row>
    <row r="6">
      <c r="A6" s="14" t="s">
        <v>94</v>
      </c>
      <c r="B6" s="13" t="s">
        <v>20</v>
      </c>
      <c r="C6" s="8">
        <v>1.0</v>
      </c>
      <c r="D6" s="8">
        <v>26.0</v>
      </c>
      <c r="E6" s="8">
        <f t="shared" si="1"/>
        <v>26</v>
      </c>
      <c r="F6" s="8">
        <f>SUM(E6:E7)/40</f>
        <v>2.75</v>
      </c>
      <c r="G6" s="8">
        <f>(F6-1)/(6-1)</f>
        <v>0.35</v>
      </c>
      <c r="H6" s="9" t="s">
        <v>11</v>
      </c>
    </row>
    <row r="7">
      <c r="B7" s="13" t="s">
        <v>21</v>
      </c>
      <c r="C7" s="8">
        <v>6.0</v>
      </c>
      <c r="D7" s="8">
        <v>14.0</v>
      </c>
      <c r="E7" s="8">
        <f t="shared" si="1"/>
        <v>84</v>
      </c>
    </row>
    <row r="8">
      <c r="A8" s="6" t="s">
        <v>95</v>
      </c>
      <c r="B8" s="7" t="s">
        <v>61</v>
      </c>
      <c r="C8" s="16">
        <v>6.0</v>
      </c>
      <c r="D8" s="16">
        <v>40.0</v>
      </c>
      <c r="E8" s="8">
        <f t="shared" si="1"/>
        <v>240</v>
      </c>
      <c r="F8" s="8">
        <f>SUM(E8:E9)/40</f>
        <v>6</v>
      </c>
      <c r="G8" s="8">
        <f>(F8-1)/(6-1)</f>
        <v>1</v>
      </c>
      <c r="H8" s="12" t="s">
        <v>15</v>
      </c>
    </row>
    <row r="9">
      <c r="A9" s="16"/>
      <c r="B9" s="7" t="s">
        <v>21</v>
      </c>
      <c r="C9" s="16">
        <v>1.0</v>
      </c>
      <c r="D9" s="16">
        <v>0.0</v>
      </c>
      <c r="E9" s="8">
        <f t="shared" si="1"/>
        <v>0</v>
      </c>
    </row>
    <row r="10">
      <c r="A10" s="14" t="s">
        <v>96</v>
      </c>
      <c r="B10" s="7" t="s">
        <v>61</v>
      </c>
      <c r="C10" s="16">
        <v>6.0</v>
      </c>
      <c r="D10" s="16">
        <v>0.0</v>
      </c>
      <c r="E10" s="8">
        <f t="shared" si="1"/>
        <v>0</v>
      </c>
      <c r="F10" s="8">
        <f>SUM(E10:E11)/40</f>
        <v>1</v>
      </c>
      <c r="G10" s="8">
        <f>(F10-1)/(6-1)</f>
        <v>0</v>
      </c>
      <c r="H10" s="10" t="s">
        <v>12</v>
      </c>
    </row>
    <row r="11">
      <c r="A11" s="16"/>
      <c r="B11" s="7" t="s">
        <v>21</v>
      </c>
      <c r="C11" s="16">
        <v>1.0</v>
      </c>
      <c r="D11" s="16">
        <v>40.0</v>
      </c>
      <c r="E11" s="8">
        <f t="shared" si="1"/>
        <v>40</v>
      </c>
    </row>
    <row r="12">
      <c r="A12" s="6" t="s">
        <v>97</v>
      </c>
      <c r="B12" s="7" t="s">
        <v>98</v>
      </c>
      <c r="C12" s="16">
        <v>1.0</v>
      </c>
      <c r="D12" s="16">
        <v>18.0</v>
      </c>
      <c r="E12" s="8">
        <f t="shared" si="1"/>
        <v>18</v>
      </c>
      <c r="F12" s="8">
        <f>SUM(E12:E14)/40</f>
        <v>3.825</v>
      </c>
      <c r="G12" s="8">
        <f>(F12-1)/(6-1)</f>
        <v>0.565</v>
      </c>
      <c r="H12" s="9" t="s">
        <v>11</v>
      </c>
    </row>
    <row r="13">
      <c r="A13" s="16"/>
      <c r="B13" s="7" t="s">
        <v>99</v>
      </c>
      <c r="C13" s="16">
        <v>3.0</v>
      </c>
      <c r="D13" s="16">
        <v>3.0</v>
      </c>
      <c r="E13" s="8">
        <f t="shared" si="1"/>
        <v>9</v>
      </c>
    </row>
    <row r="14">
      <c r="A14" s="16"/>
      <c r="B14" s="16" t="s">
        <v>100</v>
      </c>
      <c r="C14" s="16">
        <v>6.0</v>
      </c>
      <c r="D14" s="16">
        <v>21.0</v>
      </c>
      <c r="E14" s="8">
        <f t="shared" si="1"/>
        <v>126</v>
      </c>
    </row>
    <row r="15">
      <c r="A15" s="6" t="s">
        <v>101</v>
      </c>
      <c r="B15" s="7" t="s">
        <v>20</v>
      </c>
    </row>
    <row r="16">
      <c r="A16" s="16"/>
      <c r="B16" s="7" t="s">
        <v>21</v>
      </c>
      <c r="C16" s="8">
        <v>6.0</v>
      </c>
      <c r="D16" s="8">
        <v>31.0</v>
      </c>
      <c r="E16" s="8">
        <f t="shared" ref="E16:E21" si="3">C16*D16</f>
        <v>186</v>
      </c>
      <c r="F16" s="8">
        <f>SUM(E16:E17)/40</f>
        <v>4.875</v>
      </c>
      <c r="G16" s="8">
        <f>(F16-1)/(6-1)</f>
        <v>0.775</v>
      </c>
      <c r="H16" s="12" t="s">
        <v>15</v>
      </c>
    </row>
    <row r="17">
      <c r="A17" s="6" t="s">
        <v>102</v>
      </c>
      <c r="B17" s="7" t="s">
        <v>20</v>
      </c>
      <c r="C17" s="8">
        <v>1.0</v>
      </c>
      <c r="D17" s="8">
        <v>9.0</v>
      </c>
      <c r="E17" s="8">
        <f t="shared" si="3"/>
        <v>9</v>
      </c>
    </row>
    <row r="18">
      <c r="A18" s="16"/>
      <c r="B18" s="7" t="s">
        <v>21</v>
      </c>
      <c r="C18" s="16">
        <v>6.0</v>
      </c>
      <c r="D18" s="16">
        <v>38.0</v>
      </c>
      <c r="E18" s="8">
        <f t="shared" si="3"/>
        <v>228</v>
      </c>
      <c r="F18" s="8">
        <f>SUM(E18:E19)/40</f>
        <v>5.75</v>
      </c>
      <c r="G18" s="8">
        <f>(F18-1)/(6-1)</f>
        <v>0.95</v>
      </c>
      <c r="H18" s="12" t="s">
        <v>15</v>
      </c>
    </row>
    <row r="19">
      <c r="A19" s="14" t="s">
        <v>103</v>
      </c>
      <c r="B19" s="7" t="s">
        <v>20</v>
      </c>
      <c r="C19" s="16">
        <v>1.0</v>
      </c>
      <c r="D19" s="16">
        <v>2.0</v>
      </c>
      <c r="E19" s="8">
        <f t="shared" si="3"/>
        <v>2</v>
      </c>
    </row>
    <row r="20">
      <c r="A20" s="16"/>
      <c r="B20" s="7" t="s">
        <v>21</v>
      </c>
      <c r="C20" s="16">
        <v>6.0</v>
      </c>
      <c r="D20" s="16">
        <v>0.0</v>
      </c>
      <c r="E20" s="8">
        <f t="shared" si="3"/>
        <v>0</v>
      </c>
      <c r="F20" s="8">
        <f>SUM(E20:E21)/40</f>
        <v>1</v>
      </c>
      <c r="G20" s="8">
        <f>(F20-1)/(6-1)</f>
        <v>0</v>
      </c>
      <c r="H20" s="10" t="s">
        <v>12</v>
      </c>
    </row>
    <row r="21" ht="15.75" customHeight="1">
      <c r="C21" s="16">
        <v>1.0</v>
      </c>
      <c r="D21" s="16">
        <v>40.0</v>
      </c>
      <c r="E21" s="8">
        <f t="shared" si="3"/>
        <v>40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1.0" footer="0.0" header="0.0" left="0.75" right="0.75" top="1.0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2022-11-06T17:00:00Z</dcterms:created>
  <dc:creator>Andressa Fernandes dos Santos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DBC09362869F4D8699AE1F99E5D0791C_13</vt:lpwstr>
  </property>
  <property fmtid="{D5CDD505-2E9C-101B-9397-08002B2CF9AE}" pid="3" name="KSOProductBuildVer">
    <vt:lpwstr>1046-12.2.0.17153</vt:lpwstr>
  </property>
</Properties>
</file>